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1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<sst xmlns="http://schemas.openxmlformats.org/spreadsheetml/2006/main" count="1730" uniqueCount="1581">
  <si>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</si>
  <si>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</si>
  <si>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</si>
  <si>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</si>
  <si>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</si>
  <si>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</si>
  <si>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</si>
  <si>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</si>
  <si>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</si>
  <si>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</si>
  <si>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</si>
  <si>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</si>
  <si>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</si>
  <si>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</si>
  <si>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</si>
  <si>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</si>
  <si>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</si>
  <si>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</si>
  <si>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</si>
  <si>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</si>
  <si>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</si>
  <si>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</si>
  <si>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</si>
  <si>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</si>
  <si>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</si>
  <si>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</si>
  <si>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</si>
  <si>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</si>
  <si>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</si>
  <si>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</si>
  <si>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</si>
  <si>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</si>
  <si>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</si>
  <si>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</si>
  <si>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</si>
  <si>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</si>
  <si>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</si>
  <si>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</si>
  <si>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</si>
  <si>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</si>
  <si>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</si>
  <si>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</si>
  <si>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</si>
  <si>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</si>
  <si>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</si>
  <si>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</si>
  <si>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</si>
  <si>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</si>
  <si>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</si>
  <si>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</si>
  <si>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</si>
  <si>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</si>
  <si>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</si>
  <si>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</si>
  <si>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</si>
  <si>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</si>
  <si>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</si>
  <si>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</si>
  <si>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</si>
  <si>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</si>
  <si>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</si>
  <si>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</si>
  <si>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</si>
  <si>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</si>
  <si>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1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</si>
  <si>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</si>
  <si>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</si>
  <si>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</si>
  <si>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</si>
  <si>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</si>
  <si>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</si>
  <si>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</si>
  <si>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</si>
  <si>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</si>
  <si>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</si>
  <si>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</si>
  <si>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</si>
  <si>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</si>
  <si>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</si>
  <si>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</si>
  <si>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</si>
  <si>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</si>
  <si>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</si>
  <si>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</si>
  <si>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</si>
  <si>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</si>
  <si>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</si>
  <si>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</si>
  <si>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</si>
  <si>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</si>
  <si>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</si>
  <si>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</si>
  <si>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</si>
  <si>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</si>
  <si>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</si>
  <si>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</si>
  <si>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ИО директора школы</t>
  </si>
  <si>
    <t>Самохина Антонина Владимировна</t>
  </si>
  <si>
    <t>84560-3-42-92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</si>
  <si>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</si>
  <si>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</si>
  <si>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</si>
  <si>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</si>
  <si>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</si>
  <si>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</si>
  <si>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</si>
  <si>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</si>
  <si>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</si>
  <si>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</si>
  <si>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</si>
  <si>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</si>
  <si>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</si>
  <si>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</si>
  <si>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</si>
  <si>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</si>
  <si>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</si>
  <si>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</si>
  <si>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</si>
  <si>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</si>
  <si>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</si>
  <si>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</si>
  <si>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</si>
  <si>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</si>
  <si>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</si>
  <si>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</si>
  <si>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</si>
  <si>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</si>
  <si>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</si>
  <si>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</si>
  <si>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</si>
  <si>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</si>
  <si>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</si>
  <si>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</si>
  <si>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</si>
  <si>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</si>
  <si>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</si>
  <si>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</si>
  <si>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</si>
  <si>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</si>
  <si>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</si>
  <si>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</si>
  <si>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</si>
  <si>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</si>
  <si>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</si>
  <si>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</si>
  <si>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</si>
  <si>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</si>
  <si>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</si>
  <si>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</si>
  <si>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</si>
  <si>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</si>
  <si>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</si>
  <si>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</si>
  <si>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</si>
  <si>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</si>
  <si>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</si>
  <si>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</si>
  <si>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</si>
  <si>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</si>
  <si>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</si>
  <si>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</si>
  <si>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</si>
  <si>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</si>
  <si>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</si>
  <si>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</si>
  <si>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</si>
  <si>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</si>
  <si>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</si>
  <si>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</si>
  <si>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</si>
  <si>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</si>
  <si>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</si>
  <si>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</si>
  <si>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</si>
  <si>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</si>
  <si>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</si>
  <si>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</si>
  <si>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</si>
  <si>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</si>
  <si>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</si>
  <si>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</si>
  <si>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</si>
  <si>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</si>
  <si>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</si>
  <si>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</si>
  <si>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</si>
  <si>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</si>
  <si>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</si>
  <si>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</si>
  <si>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</si>
  <si>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</si>
  <si>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</si>
  <si>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</si>
  <si>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</si>
  <si>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</si>
  <si>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</si>
  <si>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</si>
  <si>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</si>
  <si>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</si>
  <si>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</si>
  <si>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</si>
  <si>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</si>
  <si>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</si>
  <si>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</si>
  <si>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</si>
  <si>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</si>
  <si>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</si>
  <si>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</si>
  <si>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</si>
  <si>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</si>
  <si>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</si>
  <si>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</si>
  <si>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</si>
  <si>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</si>
  <si>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</si>
  <si>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</si>
  <si>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</si>
  <si>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</si>
  <si>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</si>
  <si>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</si>
  <si>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</si>
  <si>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</si>
  <si>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</si>
  <si>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</si>
  <si>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</si>
  <si>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</si>
  <si>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</si>
  <si>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</si>
  <si>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</si>
  <si>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</si>
  <si>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</si>
  <si>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</si>
  <si>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</si>
  <si>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</si>
  <si>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</si>
  <si>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</si>
  <si>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</si>
  <si>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</si>
  <si>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</si>
  <si>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</si>
  <si>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</si>
  <si>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</si>
  <si>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</si>
  <si>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</si>
  <si>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</si>
  <si>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</si>
  <si>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</si>
  <si>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</si>
  <si>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</si>
  <si>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</si>
  <si>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</si>
  <si>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</si>
  <si>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</si>
  <si>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</si>
  <si>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</si>
  <si>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</si>
  <si>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</si>
  <si>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</si>
  <si>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</si>
  <si>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</si>
  <si>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</si>
  <si>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</si>
  <si>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</si>
  <si>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</si>
  <si>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</si>
  <si>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</si>
  <si>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</si>
  <si>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</si>
  <si>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</si>
  <si>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</si>
  <si>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</si>
  <si>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</si>
  <si>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</si>
  <si>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</si>
  <si>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</si>
  <si>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</si>
  <si>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</si>
  <si>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</si>
  <si>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</si>
  <si>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</si>
  <si>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</si>
  <si>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</si>
  <si>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</si>
  <si>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</si>
  <si>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</si>
  <si>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</si>
  <si>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</si>
  <si>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</si>
  <si>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</si>
  <si>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</si>
  <si>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</si>
  <si>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</si>
  <si>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</si>
  <si>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</si>
  <si>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</si>
  <si>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</si>
  <si>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</si>
  <si>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</si>
  <si>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</si>
  <si>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</si>
  <si>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</si>
  <si>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</si>
  <si>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</si>
  <si>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</si>
  <si>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</si>
  <si>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</si>
  <si>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</si>
  <si>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</si>
  <si>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</si>
  <si>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</si>
  <si>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</si>
  <si>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</si>
  <si>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</si>
  <si>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</si>
  <si>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</si>
  <si>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</si>
  <si>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</si>
  <si>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</si>
  <si>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</si>
  <si>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</si>
  <si>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</si>
  <si>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</si>
  <si>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</si>
  <si>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</si>
  <si>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</si>
  <si>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</si>
  <si>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</si>
  <si>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</si>
  <si>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</si>
  <si>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</si>
  <si>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</si>
  <si>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</si>
  <si>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</si>
  <si>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</si>
  <si>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</si>
  <si>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</si>
  <si>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</si>
  <si>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</si>
  <si>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</si>
  <si>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</si>
  <si>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</si>
  <si>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</si>
  <si>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</si>
  <si>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</si>
  <si>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</si>
  <si>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</si>
  <si>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</si>
  <si>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</si>
  <si>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</si>
  <si>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</si>
  <si>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</si>
  <si>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</si>
  <si>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</si>
  <si>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</si>
  <si>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</si>
  <si>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</si>
  <si>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</si>
  <si>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</si>
  <si>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</si>
  <si>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</si>
  <si>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</si>
  <si>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</si>
  <si>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</si>
  <si>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</si>
  <si>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</si>
  <si>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</si>
  <si>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</si>
  <si>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</si>
  <si>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</si>
  <si>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</si>
  <si>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</si>
  <si>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</si>
  <si>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</si>
  <si>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</si>
  <si>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</si>
  <si>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</si>
  <si>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</si>
  <si>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</si>
  <si>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</si>
  <si>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</si>
  <si>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</si>
  <si>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</si>
  <si>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</si>
  <si>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</si>
  <si>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</si>
  <si>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</si>
  <si>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</si>
  <si>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</si>
  <si>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</si>
  <si>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</si>
  <si>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</si>
  <si>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</si>
  <si>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</si>
  <si>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</si>
  <si>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</si>
  <si>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</si>
  <si>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</si>
  <si>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</si>
  <si>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</si>
  <si>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</si>
  <si>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</si>
  <si>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</si>
  <si>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</si>
  <si>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</si>
  <si>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</si>
  <si>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</si>
  <si>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</si>
  <si>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</si>
  <si>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</si>
  <si>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</si>
  <si>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</si>
  <si>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</si>
  <si>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</si>
  <si>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</si>
  <si>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</si>
  <si>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</si>
  <si>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</si>
  <si>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</si>
  <si>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</si>
  <si>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</si>
  <si>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</si>
  <si>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</si>
  <si>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</si>
  <si>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</si>
  <si>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</si>
  <si>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</si>
  <si>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</si>
  <si>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</si>
  <si>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</si>
  <si>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</si>
  <si>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</si>
  <si>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</si>
  <si>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</si>
  <si>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</si>
  <si>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</si>
  <si>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</si>
  <si>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</si>
  <si>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</si>
  <si>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</si>
  <si>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</si>
  <si>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</si>
  <si>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</si>
  <si>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</si>
  <si>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</si>
  <si>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</si>
  <si>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</si>
  <si>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</si>
  <si>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</si>
  <si>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</si>
  <si>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</si>
  <si>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</si>
  <si>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</si>
  <si>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</si>
  <si>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</si>
  <si>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</si>
  <si>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</si>
  <si>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</si>
  <si>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</si>
  <si>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</si>
  <si>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</si>
  <si>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</si>
  <si>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</si>
  <si>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</si>
  <si>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</si>
  <si>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</si>
  <si>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</si>
  <si>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</si>
  <si>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</si>
  <si>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</si>
  <si>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</si>
  <si>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</si>
  <si>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</si>
  <si>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</si>
  <si>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</si>
  <si>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</si>
  <si>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</si>
  <si>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</si>
  <si>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</si>
  <si>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</si>
  <si>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</si>
  <si>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</si>
  <si>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</si>
  <si>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</si>
  <si>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</si>
  <si>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</si>
  <si>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</si>
  <si>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</si>
  <si>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</si>
  <si>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</si>
  <si>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</si>
  <si>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</si>
  <si>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</si>
  <si>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</si>
  <si>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</si>
  <si>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</si>
  <si>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</si>
  <si>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</si>
  <si>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</si>
  <si>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</si>
  <si>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</si>
  <si>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</si>
  <si>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</si>
  <si>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</si>
  <si>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</si>
  <si>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</si>
  <si>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</si>
  <si>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</si>
  <si>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</si>
  <si>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</si>
  <si>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</si>
  <si>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</si>
  <si>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</si>
  <si>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</si>
  <si>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</si>
  <si>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</si>
  <si>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</si>
  <si>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</si>
  <si>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</si>
  <si>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</si>
  <si>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</si>
  <si>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</si>
  <si>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</si>
  <si>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</si>
  <si>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</si>
  <si>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</si>
  <si>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</si>
  <si>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</si>
  <si>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</si>
  <si>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</si>
  <si>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</si>
  <si>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</si>
  <si>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</si>
  <si>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</si>
  <si>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</si>
  <si>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</si>
  <si>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</si>
  <si>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</si>
  <si>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</si>
  <si>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</si>
  <si>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</si>
  <si>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</si>
  <si>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</si>
  <si>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</si>
  <si>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</si>
  <si>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</si>
  <si>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</si>
  <si>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</si>
  <si>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</si>
  <si>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</si>
  <si>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</si>
  <si>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</si>
  <si>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</si>
  <si>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</si>
  <si>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</si>
  <si>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</si>
  <si>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</si>
  <si>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</si>
  <si>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</si>
  <si>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</si>
  <si>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</si>
  <si>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</si>
  <si>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</si>
  <si>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</si>
  <si>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</si>
  <si>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</si>
  <si>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</si>
  <si>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</si>
  <si>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</si>
  <si>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</si>
  <si>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</si>
  <si>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</si>
  <si>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</si>
  <si>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</si>
  <si>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</si>
  <si>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</si>
  <si>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</si>
  <si>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</si>
  <si>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</si>
  <si>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</si>
  <si>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</si>
  <si>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</si>
  <si>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</si>
  <si>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</si>
  <si>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</si>
  <si>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</si>
  <si>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</si>
  <si>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</si>
  <si>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</si>
  <si>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</si>
  <si>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</si>
  <si>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</si>
  <si>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</si>
  <si>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</si>
  <si>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</si>
  <si>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</si>
  <si>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</si>
  <si>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</si>
  <si>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</si>
  <si>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</si>
  <si>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</si>
  <si>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</si>
  <si>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</si>
  <si>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</si>
  <si>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</si>
  <si>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</si>
  <si>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</si>
  <si>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</si>
  <si>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</si>
  <si>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</si>
  <si>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</si>
  <si>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</si>
  <si>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</si>
  <si>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</si>
  <si>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</si>
  <si>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</si>
  <si>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</si>
  <si>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</si>
  <si>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</si>
  <si>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</si>
  <si>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</si>
  <si>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</si>
  <si>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</si>
  <si>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</si>
  <si>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</si>
  <si>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</si>
  <si>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</si>
  <si>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</si>
  <si>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</si>
  <si>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</si>
  <si>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</si>
  <si>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</si>
  <si>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</si>
  <si>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</si>
  <si>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</si>
  <si>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</si>
  <si>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</si>
  <si>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</si>
  <si>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</si>
  <si>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</si>
  <si>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</si>
  <si>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</si>
  <si>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</si>
  <si>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</si>
  <si>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</si>
  <si>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</si>
  <si>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</si>
  <si>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</si>
  <si>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</si>
  <si>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</si>
  <si>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</si>
  <si>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</si>
  <si>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</si>
  <si>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</si>
  <si>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</si>
  <si>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</si>
  <si>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</si>
  <si>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</si>
  <si>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</si>
  <si>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</si>
  <si>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</si>
  <si>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</si>
  <si>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</si>
  <si>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</si>
  <si>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</si>
  <si>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</si>
  <si>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</si>
  <si>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</si>
  <si>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</si>
  <si>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</si>
  <si>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</si>
  <si>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</si>
  <si>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</si>
  <si>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</si>
  <si>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</si>
  <si>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</si>
  <si>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</si>
  <si>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</si>
  <si>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</si>
  <si>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</si>
  <si>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</si>
  <si>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</si>
  <si>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</si>
  <si>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</si>
  <si>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</si>
  <si>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</si>
  <si>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</si>
  <si>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</si>
  <si>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</si>
  <si>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</si>
  <si>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</si>
  <si>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</si>
  <si>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</si>
  <si>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</si>
  <si>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</si>
  <si>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</si>
  <si>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</si>
  <si>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</si>
  <si>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</si>
  <si>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</si>
  <si>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</si>
  <si>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</si>
  <si>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</si>
  <si>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</si>
  <si>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</si>
  <si>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</si>
  <si>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</si>
  <si>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</si>
  <si>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</si>
  <si>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</si>
  <si>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</si>
  <si>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</si>
  <si>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</si>
  <si>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</si>
  <si>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</si>
  <si>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</si>
  <si>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</si>
  <si>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</si>
  <si>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</si>
  <si>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</si>
  <si>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</si>
  <si>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</si>
  <si>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</si>
  <si>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</si>
  <si>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</si>
  <si>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</si>
  <si>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</si>
  <si>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</si>
  <si>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</si>
  <si>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</si>
  <si>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</si>
  <si>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</si>
  <si>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</si>
  <si>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</si>
  <si>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</si>
  <si>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</si>
  <si>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</si>
  <si>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</si>
  <si>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</si>
  <si>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</si>
  <si>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</si>
  <si>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</si>
  <si>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</si>
  <si>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</si>
  <si>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</si>
  <si>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</si>
  <si>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</si>
  <si>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</si>
  <si>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</si>
  <si>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</si>
  <si>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</si>
  <si>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</si>
  <si>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</si>
  <si>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</si>
  <si>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</si>
  <si>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</si>
  <si>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</si>
  <si>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</si>
  <si>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</si>
  <si>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</si>
  <si>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</si>
  <si>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</si>
  <si>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</si>
  <si>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</si>
  <si>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</si>
  <si>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</si>
  <si>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</si>
  <si>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</si>
  <si>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</si>
  <si>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</si>
  <si>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</si>
  <si>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</si>
  <si>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</si>
  <si>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</si>
  <si>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</si>
  <si>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</si>
  <si>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</si>
  <si>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</si>
  <si>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</si>
  <si>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</si>
  <si>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</si>
  <si>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</si>
  <si>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</si>
  <si>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</si>
  <si>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</si>
  <si>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</si>
  <si>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</si>
  <si>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</si>
  <si>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</si>
  <si>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</si>
  <si>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</si>
  <si>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</si>
  <si>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</si>
  <si>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</si>
  <si>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</si>
  <si>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</si>
  <si>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</si>
  <si>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</si>
  <si>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</si>
  <si>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</si>
  <si>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</si>
  <si>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</si>
  <si>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</si>
  <si>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</si>
  <si>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</si>
  <si>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</si>
  <si>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</si>
  <si>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</si>
  <si>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</si>
  <si>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</si>
  <si>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</si>
  <si>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</si>
  <si>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</si>
  <si>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</si>
  <si>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</si>
  <si>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</si>
  <si>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</si>
  <si>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</si>
  <si>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</si>
  <si>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</si>
  <si>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</si>
  <si>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</si>
  <si>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</si>
  <si>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</si>
  <si>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</si>
  <si>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</si>
  <si>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</si>
  <si>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</si>
  <si>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</si>
  <si>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</si>
  <si>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</si>
  <si>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</si>
  <si>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</si>
  <si>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</si>
  <si>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</si>
  <si>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</si>
  <si>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</si>
  <si>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</si>
  <si>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</si>
  <si>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</si>
  <si>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</si>
  <si>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</si>
  <si>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</si>
  <si>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</si>
  <si>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</si>
  <si>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</si>
  <si>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</si>
  <si>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</si>
  <si>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</si>
  <si>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</si>
  <si>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</si>
  <si>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</si>
  <si>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</si>
  <si>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</si>
  <si>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</si>
  <si>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</si>
  <si>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</si>
  <si>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</si>
  <si>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</si>
  <si>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</si>
  <si>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</si>
  <si>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</si>
  <si>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</si>
  <si>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</si>
  <si>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</si>
  <si>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</si>
  <si>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</si>
  <si>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</si>
  <si>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</si>
  <si>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</si>
  <si>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</si>
  <si>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</si>
  <si>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</si>
  <si>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</si>
  <si>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</si>
  <si>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</si>
  <si>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</si>
  <si>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</si>
  <si>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</si>
  <si>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</si>
  <si>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</si>
  <si>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</si>
  <si>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</si>
  <si>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</si>
  <si>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</si>
  <si>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</si>
  <si>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</si>
  <si>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</si>
  <si>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</si>
  <si>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</si>
  <si>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</si>
  <si>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</si>
  <si>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</si>
  <si>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</si>
  <si>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</si>
  <si>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</si>
  <si>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</si>
  <si>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</si>
  <si>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</si>
  <si>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</si>
  <si>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</si>
  <si>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</si>
  <si>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</si>
  <si>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</si>
  <si>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</si>
  <si>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</si>
  <si>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</si>
  <si>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</si>
  <si>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</si>
  <si>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</si>
  <si>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</si>
  <si>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</si>
  <si>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</si>
  <si>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</si>
  <si>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</si>
  <si>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</si>
  <si>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</si>
  <si>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</si>
  <si>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</si>
  <si>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</si>
  <si>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</si>
  <si>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</si>
  <si>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</si>
  <si>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</si>
  <si>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</si>
  <si>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</si>
  <si>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</si>
  <si>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</si>
  <si>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</si>
  <si>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</si>
  <si>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</si>
  <si>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</si>
  <si>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</si>
  <si>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</si>
  <si>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</si>
  <si>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</si>
  <si>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</si>
  <si>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</si>
  <si>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</si>
  <si>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</si>
  <si>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</si>
  <si>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</si>
  <si>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</si>
  <si>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</si>
  <si>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</si>
  <si>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</si>
  <si>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</si>
  <si>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</si>
  <si>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</si>
  <si>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</si>
  <si>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</si>
  <si>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</si>
  <si>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</si>
  <si>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</si>
  <si>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</si>
  <si>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</si>
  <si>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</si>
  <si>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</si>
  <si>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</si>
  <si>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</si>
  <si>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</si>
  <si>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</si>
  <si>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</si>
  <si>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</si>
  <si>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</si>
  <si>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</si>
  <si>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</si>
  <si>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</si>
  <si>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</si>
  <si>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</si>
  <si>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</si>
  <si>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</si>
  <si>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</si>
  <si>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</si>
  <si>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</si>
  <si>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</si>
  <si>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</si>
  <si>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</si>
  <si>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</si>
  <si>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</si>
  <si>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</si>
  <si>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</si>
  <si>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</si>
  <si>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</si>
  <si>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</si>
  <si>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</si>
  <si>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</si>
  <si>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</si>
  <si>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</si>
  <si>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</si>
  <si>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</si>
  <si>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</si>
  <si>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</si>
  <si>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</si>
  <si>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</si>
  <si>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</si>
  <si>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</si>
  <si>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</si>
  <si>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</si>
  <si>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</si>
  <si>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</si>
  <si>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</si>
  <si>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</si>
  <si>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</si>
  <si>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</si>
  <si>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</si>
  <si>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</si>
  <si>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</si>
  <si>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</si>
  <si>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</si>
  <si>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</si>
  <si>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</si>
  <si>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</si>
  <si>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</si>
  <si>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</si>
  <si>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</si>
  <si>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</si>
  <si>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</si>
  <si>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</si>
  <si>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</si>
  <si>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</si>
  <si>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</si>
  <si>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</si>
  <si>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</si>
  <si>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</si>
  <si>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</si>
  <si>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</si>
  <si>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</si>
  <si>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</si>
  <si>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</si>
  <si>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</si>
  <si>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</si>
  <si>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</si>
  <si>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</si>
  <si>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</si>
  <si>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</si>
  <si>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</si>
  <si>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</si>
  <si>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</si>
  <si>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</si>
  <si>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</si>
  <si>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</si>
  <si>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</si>
  <si>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</si>
  <si>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</si>
  <si>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</si>
  <si>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</si>
  <si>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</si>
  <si>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</si>
  <si>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</si>
  <si>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</si>
  <si>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</si>
  <si>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</si>
  <si>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</si>
  <si>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</si>
  <si>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</si>
  <si>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</si>
  <si>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</si>
  <si>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</si>
  <si>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</si>
  <si>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</si>
  <si>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</si>
  <si>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</si>
  <si>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</si>
  <si>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</si>
  <si>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</si>
  <si>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</si>
  <si>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</si>
  <si>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</si>
  <si>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</si>
  <si>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</si>
  <si>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</si>
  <si>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</si>
  <si>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</si>
  <si>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</si>
  <si>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</si>
  <si>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</si>
  <si>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</si>
  <si>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</si>
  <si>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</si>
  <si>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</si>
  <si>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</si>
  <si>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</si>
  <si>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</si>
  <si>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</si>
  <si>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</si>
  <si>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</si>
  <si>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</si>
  <si>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</si>
  <si>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</si>
  <si>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</si>
  <si>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</si>
  <si>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</si>
  <si>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</si>
  <si>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</si>
  <si>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</si>
  <si>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</si>
  <si>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</si>
  <si>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</si>
  <si>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</si>
  <si>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</si>
  <si>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</si>
  <si>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</si>
  <si>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</si>
  <si>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</si>
  <si>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</si>
  <si>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</si>
  <si>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</si>
  <si>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</si>
  <si>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</si>
  <si>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</si>
  <si>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</si>
  <si>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</si>
  <si>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</si>
  <si>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</si>
  <si>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</si>
  <si>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</si>
  <si>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</si>
  <si>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</si>
  <si>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</si>
  <si>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</si>
  <si>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</si>
  <si>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</si>
  <si>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</si>
  <si>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</si>
  <si>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</si>
  <si>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</si>
  <si>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</si>
  <si>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</si>
  <si>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</si>
  <si>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</si>
  <si>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</si>
  <si>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</si>
  <si>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</si>
  <si>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</si>
  <si>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</si>
  <si>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</si>
  <si>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</si>
  <si>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</si>
  <si>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</si>
  <si>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</si>
  <si>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</si>
  <si>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</si>
  <si>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</si>
  <si>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</si>
  <si>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</si>
  <si>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</si>
  <si>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</si>
  <si>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</si>
  <si>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</si>
  <si>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</si>
  <si>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</si>
  <si>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</si>
  <si>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</si>
  <si>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</si>
  <si>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</si>
  <si>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</si>
  <si>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</si>
  <si>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</si>
  <si>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</si>
  <si>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</si>
  <si>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</si>
  <si>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</si>
  <si>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</si>
  <si>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</si>
  <si>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</si>
  <si>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</si>
  <si>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</si>
  <si>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</si>
  <si>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</si>
  <si>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</si>
  <si>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</si>
  <si>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</si>
  <si>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</si>
  <si>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</si>
  <si>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</si>
  <si>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</si>
  <si>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</si>
  <si>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</si>
  <si>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</si>
  <si>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</si>
  <si>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</si>
  <si>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</si>
  <si>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</si>
  <si>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</si>
  <si>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</si>
  <si>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</si>
  <si>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</si>
  <si>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</si>
  <si>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</si>
  <si>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</si>
  <si>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</si>
  <si>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</si>
  <si>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</si>
  <si>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</si>
  <si>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</si>
  <si>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</si>
  <si>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</si>
  <si>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</si>
  <si>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</si>
  <si>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</si>
  <si>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Муниципальное общеобразовательное учреждение-средняя общеобразовательная школа с. Ямское Краснокутского района Саратовской области</t>
  </si>
  <si>
    <t>416243, Саратовская область, Краснокутский район, с. Ямское, ул. Центральная, д.4</t>
  </si>
  <si>
    <t>36220266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</si>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</sst>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20" borderId="10" xfId="0" applyNumberFormat="1" applyFont="1" applyFill="1" applyBorder="1" applyAlignment="1" applyProtection="1">
      <alignment horizontal="right"/>
      <protection locked="0"/>
    </xf>
    <xf numFmtId="3" fontId="2" fillId="20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24" borderId="21" xfId="0" applyNumberFormat="1" applyFont="1" applyFill="1" applyBorder="1" applyAlignment="1" applyProtection="1">
      <alignment horizontal="right" wrapText="1"/>
      <protection/>
    </xf>
    <xf numFmtId="3" fontId="4" fillId="24" borderId="22" xfId="0" applyNumberFormat="1" applyFont="1" applyFill="1" applyBorder="1" applyAlignment="1" applyProtection="1">
      <alignment horizontal="right" wrapText="1"/>
      <protection/>
    </xf>
    <xf numFmtId="3" fontId="4" fillId="2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2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25" borderId="0" xfId="0" applyFont="1" applyFill="1" applyAlignment="1" applyProtection="1">
      <alignment/>
      <protection hidden="1"/>
    </xf>
    <xf numFmtId="0" fontId="3" fillId="1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1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25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20" borderId="10" xfId="0" applyNumberFormat="1" applyFont="1" applyFill="1" applyBorder="1" applyAlignment="1" applyProtection="1">
      <alignment vertical="center" wrapText="1"/>
      <protection locked="0"/>
    </xf>
    <xf numFmtId="49" fontId="3" fillId="20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20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20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20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20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24" borderId="11" xfId="0" applyNumberFormat="1" applyFont="1" applyFill="1" applyBorder="1" applyAlignment="1" applyProtection="1">
      <alignment horizontal="right"/>
      <protection/>
    </xf>
    <xf numFmtId="3" fontId="4" fillId="24" borderId="14" xfId="0" applyNumberFormat="1" applyFont="1" applyFill="1" applyBorder="1" applyAlignment="1" applyProtection="1">
      <alignment horizontal="right"/>
      <protection/>
    </xf>
    <xf numFmtId="3" fontId="2" fillId="20" borderId="12" xfId="0" applyNumberFormat="1" applyFont="1" applyFill="1" applyBorder="1" applyAlignment="1" applyProtection="1">
      <alignment horizontal="right" wrapText="1"/>
      <protection locked="0"/>
    </xf>
    <xf numFmtId="3" fontId="2" fillId="20" borderId="24" xfId="0" applyNumberFormat="1" applyFont="1" applyFill="1" applyBorder="1" applyAlignment="1" applyProtection="1">
      <alignment horizontal="right" wrapText="1"/>
      <protection locked="0"/>
    </xf>
    <xf numFmtId="3" fontId="2" fillId="20" borderId="11" xfId="0" applyNumberFormat="1" applyFont="1" applyFill="1" applyBorder="1" applyAlignment="1" applyProtection="1">
      <alignment horizontal="right" wrapText="1"/>
      <protection locked="0"/>
    </xf>
    <xf numFmtId="3" fontId="4" fillId="24" borderId="15" xfId="0" applyNumberFormat="1" applyFont="1" applyFill="1" applyBorder="1" applyAlignment="1" applyProtection="1">
      <alignment horizontal="right"/>
      <protection/>
    </xf>
    <xf numFmtId="3" fontId="2" fillId="20" borderId="18" xfId="0" applyNumberFormat="1" applyFont="1" applyFill="1" applyBorder="1" applyAlignment="1" applyProtection="1">
      <alignment horizontal="right" wrapText="1"/>
      <protection locked="0"/>
    </xf>
    <xf numFmtId="3" fontId="4" fillId="24" borderId="18" xfId="0" applyNumberFormat="1" applyFont="1" applyFill="1" applyBorder="1" applyAlignment="1" applyProtection="1">
      <alignment horizontal="right"/>
      <protection/>
    </xf>
    <xf numFmtId="3" fontId="2" fillId="20" borderId="14" xfId="0" applyNumberFormat="1" applyFont="1" applyFill="1" applyBorder="1" applyAlignment="1" applyProtection="1">
      <alignment horizontal="right" wrapText="1"/>
      <protection locked="0"/>
    </xf>
    <xf numFmtId="3" fontId="2" fillId="20" borderId="17" xfId="0" applyNumberFormat="1" applyFont="1" applyFill="1" applyBorder="1" applyAlignment="1" applyProtection="1">
      <alignment horizontal="right" wrapText="1"/>
      <protection locked="0"/>
    </xf>
    <xf numFmtId="3" fontId="4" fillId="24" borderId="19" xfId="0" applyNumberFormat="1" applyFont="1" applyFill="1" applyBorder="1" applyAlignment="1" applyProtection="1">
      <alignment horizontal="right"/>
      <protection/>
    </xf>
    <xf numFmtId="3" fontId="4" fillId="24" borderId="17" xfId="0" applyNumberFormat="1" applyFont="1" applyFill="1" applyBorder="1" applyAlignment="1" applyProtection="1">
      <alignment horizontal="right"/>
      <protection/>
    </xf>
    <xf numFmtId="3" fontId="5" fillId="20" borderId="10" xfId="0" applyNumberFormat="1" applyFont="1" applyFill="1" applyBorder="1" applyAlignment="1" applyProtection="1">
      <alignment horizontal="right" wrapText="1"/>
      <protection locked="0"/>
    </xf>
    <xf numFmtId="3" fontId="8" fillId="24" borderId="13" xfId="0" applyNumberFormat="1" applyFont="1" applyFill="1" applyBorder="1" applyAlignment="1">
      <alignment/>
    </xf>
    <xf numFmtId="3" fontId="8" fillId="2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0" fillId="20" borderId="22" xfId="0" applyFont="1" applyFill="1" applyBorder="1" applyAlignment="1" applyProtection="1">
      <alignment vertical="center"/>
      <protection locked="0"/>
    </xf>
    <xf numFmtId="0" fontId="10" fillId="20" borderId="20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20" borderId="29" xfId="0" applyNumberFormat="1" applyFont="1" applyFill="1" applyBorder="1" applyAlignment="1" applyProtection="1">
      <alignment horizontal="center" vertical="center"/>
      <protection locked="0"/>
    </xf>
    <xf numFmtId="49" fontId="3" fillId="20" borderId="30" xfId="0" applyNumberFormat="1" applyFont="1" applyFill="1" applyBorder="1" applyAlignment="1" applyProtection="1">
      <alignment horizontal="center" vertical="center"/>
      <protection locked="0"/>
    </xf>
    <xf numFmtId="49" fontId="3" fillId="20" borderId="25" xfId="0" applyNumberFormat="1" applyFont="1" applyFill="1" applyBorder="1" applyAlignment="1" applyProtection="1">
      <alignment horizontal="center" vertical="center"/>
      <protection locked="0"/>
    </xf>
    <xf numFmtId="172" fontId="3" fillId="0" borderId="29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49" fontId="3" fillId="2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left" vertical="center"/>
    </xf>
    <xf numFmtId="0" fontId="10" fillId="20" borderId="23" xfId="0" applyFont="1" applyFill="1" applyBorder="1" applyAlignment="1" applyProtection="1">
      <alignment vertical="center"/>
      <protection locked="0"/>
    </xf>
    <xf numFmtId="0" fontId="10" fillId="20" borderId="24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0" borderId="21" xfId="0" applyNumberFormat="1" applyFont="1" applyFill="1" applyBorder="1" applyAlignment="1" applyProtection="1">
      <alignment horizontal="right" wrapText="1"/>
      <protection locked="0"/>
    </xf>
    <xf numFmtId="3" fontId="2" fillId="20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20" borderId="16" xfId="0" applyNumberFormat="1" applyFont="1" applyFill="1" applyBorder="1" applyAlignment="1" applyProtection="1">
      <alignment horizontal="center" vertical="center"/>
      <protection locked="0"/>
    </xf>
    <xf numFmtId="0" fontId="2" fillId="2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22">
      <selection activeCell="AY38" sqref="AY38:BO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21" t="s">
        <v>940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206" t="s">
        <v>243</v>
      </c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8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24" t="s">
        <v>953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6"/>
    </row>
    <row r="15" ht="15" customHeight="1" thickBot="1"/>
    <row r="16" spans="8:76" ht="15" customHeight="1" thickBot="1">
      <c r="H16" s="206" t="s">
        <v>16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8"/>
    </row>
    <row r="17" ht="19.5" customHeight="1" thickBot="1"/>
    <row r="18" spans="11:73" ht="15" customHeight="1">
      <c r="K18" s="227" t="s">
        <v>959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28"/>
    </row>
    <row r="19" spans="11:73" ht="15" customHeight="1">
      <c r="K19" s="218" t="s">
        <v>960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20"/>
    </row>
    <row r="20" spans="11:73" ht="15" customHeight="1">
      <c r="K20" s="236" t="s">
        <v>931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29">
        <v>2015</v>
      </c>
      <c r="AN20" s="229"/>
      <c r="AO20" s="229"/>
      <c r="AP20" s="64" t="s">
        <v>933</v>
      </c>
      <c r="AQ20" s="219">
        <f>Year+1</f>
        <v>2016</v>
      </c>
      <c r="AR20" s="219"/>
      <c r="AS20" s="219"/>
      <c r="AT20" s="210" t="s">
        <v>932</v>
      </c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30"/>
    </row>
    <row r="21" spans="11:73" ht="15" customHeight="1" thickBot="1">
      <c r="K21" s="233" t="s">
        <v>958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5"/>
    </row>
    <row r="22" ht="19.5" customHeight="1" thickBot="1"/>
    <row r="23" spans="1:84" ht="15" thickBot="1">
      <c r="A23" s="215" t="s">
        <v>954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7"/>
      <c r="AY23" s="206" t="s">
        <v>955</v>
      </c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8"/>
      <c r="BQ23" s="238" t="s">
        <v>925</v>
      </c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  <c r="CD23" s="69"/>
      <c r="CE23" s="69"/>
      <c r="CF23" s="28"/>
    </row>
    <row r="24" spans="1:84" ht="15">
      <c r="A24" s="209" t="s">
        <v>1416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203" t="s">
        <v>957</v>
      </c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5"/>
      <c r="BO24" s="181" t="s">
        <v>1504</v>
      </c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44"/>
    </row>
    <row r="25" spans="1:84" ht="39.75" customHeight="1">
      <c r="A25" s="212" t="s">
        <v>1156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44"/>
    </row>
    <row r="26" spans="1:84" ht="39.75" customHeight="1" thickBot="1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44"/>
    </row>
    <row r="27" spans="1:84" ht="15.75" thickBo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8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06" t="s">
        <v>956</v>
      </c>
      <c r="BT27" s="207"/>
      <c r="BU27" s="207"/>
      <c r="BV27" s="207"/>
      <c r="BW27" s="207"/>
      <c r="BX27" s="207"/>
      <c r="BY27" s="207"/>
      <c r="BZ27" s="207"/>
      <c r="CA27" s="208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1" t="s">
        <v>244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4" t="s">
        <v>1200</v>
      </c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5"/>
    </row>
    <row r="30" spans="1:84" ht="15" thickBot="1">
      <c r="A30" s="171" t="s">
        <v>923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3"/>
      <c r="S30" s="173"/>
      <c r="T30" s="173"/>
      <c r="U30" s="173"/>
      <c r="V30" s="173"/>
      <c r="W30" s="173"/>
      <c r="X30" s="231" t="s">
        <v>1201</v>
      </c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2"/>
    </row>
    <row r="31" spans="1:84" ht="13.5" thickBot="1">
      <c r="A31" s="189" t="s">
        <v>924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1"/>
      <c r="Q31" s="193" t="s">
        <v>930</v>
      </c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76"/>
    </row>
    <row r="32" spans="1:84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89" t="s">
        <v>941</v>
      </c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77" t="s">
        <v>942</v>
      </c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</row>
    <row r="33" spans="1:84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80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</row>
    <row r="34" spans="1:84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80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</row>
    <row r="35" spans="1:8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80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</row>
    <row r="36" spans="1:84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83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5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</row>
    <row r="37" spans="1:84" ht="13.5" thickBot="1">
      <c r="A37" s="195">
        <v>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>
        <v>2</v>
      </c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>
        <v>3</v>
      </c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>
        <v>4</v>
      </c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>
        <v>5</v>
      </c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</row>
    <row r="38" spans="1:87" s="78" customFormat="1" ht="13.5" thickBot="1">
      <c r="A38" s="199">
        <v>609535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196" t="s">
        <v>1202</v>
      </c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202"/>
      <c r="AH38" s="196" t="s">
        <v>64</v>
      </c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202"/>
      <c r="AY38" s="196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202"/>
      <c r="BP38" s="196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8"/>
      <c r="CG38" s="13"/>
      <c r="CH38" s="13"/>
      <c r="CI38" s="13"/>
    </row>
  </sheetData>
  <sheetProtection password="E2BC" sheet="1" objects="1" scenarios="1" selectLockedCells="1"/>
  <mergeCells count="41"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  <mergeCell ref="K19:BU19"/>
    <mergeCell ref="H10:BX10"/>
    <mergeCell ref="H12:BX12"/>
    <mergeCell ref="E14:CA14"/>
    <mergeCell ref="H16:BX16"/>
    <mergeCell ref="K18:BU18"/>
    <mergeCell ref="AY24:BM24"/>
    <mergeCell ref="AY23:BM23"/>
    <mergeCell ref="A24:AX24"/>
    <mergeCell ref="A25:AX25"/>
    <mergeCell ref="A23:AX23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163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983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1380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981</v>
      </c>
      <c r="P19" s="50" t="s">
        <v>1135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164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2" t="s">
        <v>851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45" t="s">
        <v>1423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1380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981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984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985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1327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1328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986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1422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1380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981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1049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1048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366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309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5" t="s">
        <v>1423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1380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981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1424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852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1056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31">
      <selection activeCell="P41" sqref="P4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1136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267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1380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981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1425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1426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1686</v>
      </c>
    </row>
    <row r="23" spans="1:16" ht="15.75">
      <c r="A23" s="42" t="s">
        <v>951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11</v>
      </c>
    </row>
    <row r="24" spans="1:16" ht="15.75">
      <c r="A24" s="42" t="s">
        <v>1427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458</v>
      </c>
    </row>
    <row r="25" spans="1:16" ht="15.75">
      <c r="A25" s="42" t="s">
        <v>952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1014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10</v>
      </c>
    </row>
    <row r="27" spans="1:16" ht="15.75">
      <c r="A27" s="42" t="s">
        <v>1428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1429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1430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1431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1432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1329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5000</v>
      </c>
    </row>
    <row r="33" spans="1:16" ht="15.75">
      <c r="A33" s="42" t="s">
        <v>1330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987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1452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259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48</v>
      </c>
    </row>
    <row r="37" spans="1:16" ht="15.75">
      <c r="A37" s="42" t="s">
        <v>1453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988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60</v>
      </c>
    </row>
    <row r="39" spans="1:16" ht="15.75">
      <c r="A39" s="42" t="s">
        <v>989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32</v>
      </c>
    </row>
    <row r="40" spans="1:16" ht="25.5">
      <c r="A40" s="42" t="s">
        <v>1331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1606</v>
      </c>
    </row>
    <row r="41" spans="1:16" ht="15.75">
      <c r="A41" s="42" t="s">
        <v>1332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930</v>
      </c>
    </row>
    <row r="42" spans="1:16" ht="25.5">
      <c r="A42" s="42" t="s">
        <v>1020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1021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1022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1021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1023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1454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1018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1019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260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367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1024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22</v>
      </c>
    </row>
    <row r="53" spans="1:16" ht="25.5">
      <c r="A53" s="42" t="s">
        <v>261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262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1025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5</v>
      </c>
    </row>
    <row r="56" spans="1:16" ht="15.75">
      <c r="A56" s="42" t="s">
        <v>263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8</v>
      </c>
    </row>
    <row r="57" spans="1:16" ht="25.5">
      <c r="A57" s="42" t="s">
        <v>1026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292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7</v>
      </c>
    </row>
    <row r="59" spans="1:16" ht="15.75">
      <c r="A59" s="42" t="s">
        <v>264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8</v>
      </c>
    </row>
    <row r="60" spans="1:16" ht="25.5">
      <c r="A60" s="42" t="s">
        <v>853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7</v>
      </c>
    </row>
    <row r="61" spans="1:16" ht="15.75">
      <c r="A61" s="42" t="s">
        <v>854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3</v>
      </c>
    </row>
    <row r="62" spans="1:16" ht="25.5">
      <c r="A62" s="42" t="s">
        <v>855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3</v>
      </c>
    </row>
    <row r="63" spans="1:16" ht="15.75">
      <c r="A63" s="42" t="s">
        <v>990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293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294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295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856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857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1</v>
      </c>
    </row>
    <row r="69" spans="1:16" ht="15.75">
      <c r="A69" s="42" t="s">
        <v>179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180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265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8</v>
      </c>
    </row>
    <row r="72" spans="1:16" ht="25.5">
      <c r="A72" s="42" t="s">
        <v>181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7</v>
      </c>
    </row>
    <row r="73" spans="1:16" ht="15.75">
      <c r="A73" s="42" t="s">
        <v>1002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1003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182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1004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183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1447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1448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1449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184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13</v>
      </c>
    </row>
    <row r="82" spans="1:16" ht="15.75">
      <c r="A82" s="42" t="s">
        <v>266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1450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1451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185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369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S28" sqref="S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1481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5" t="s">
        <v>980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209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981</v>
      </c>
      <c r="P18" s="260" t="s">
        <v>268</v>
      </c>
      <c r="Q18" s="280"/>
      <c r="R18" s="246" t="s">
        <v>438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1390</v>
      </c>
      <c r="Q19" s="22" t="s">
        <v>210</v>
      </c>
      <c r="R19" s="22" t="s">
        <v>1390</v>
      </c>
      <c r="S19" s="22" t="s">
        <v>211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296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297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5</v>
      </c>
      <c r="Q22" s="36">
        <v>0</v>
      </c>
      <c r="R22" s="36">
        <v>34</v>
      </c>
      <c r="S22" s="36">
        <v>0</v>
      </c>
      <c r="T22" s="1"/>
    </row>
    <row r="23" spans="1:20" ht="15.75">
      <c r="A23" s="4" t="s">
        <v>298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5</v>
      </c>
      <c r="Q23" s="36">
        <v>0</v>
      </c>
      <c r="R23" s="36">
        <v>40</v>
      </c>
      <c r="S23" s="36">
        <v>0</v>
      </c>
      <c r="T23" s="1"/>
    </row>
    <row r="24" spans="1:20" ht="15.75">
      <c r="A24" s="4" t="s">
        <v>299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7</v>
      </c>
      <c r="Q24" s="36">
        <v>0</v>
      </c>
      <c r="R24" s="36">
        <v>58</v>
      </c>
      <c r="S24" s="36">
        <v>0</v>
      </c>
      <c r="T24" s="1"/>
    </row>
    <row r="25" spans="1:20" ht="15.75">
      <c r="A25" s="4" t="s">
        <v>300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13</v>
      </c>
      <c r="Q25" s="36">
        <v>0</v>
      </c>
      <c r="R25" s="36">
        <v>60</v>
      </c>
      <c r="S25" s="36">
        <v>0</v>
      </c>
      <c r="T25" s="1"/>
    </row>
    <row r="26" spans="1:20" ht="15.75">
      <c r="A26" s="4" t="s">
        <v>301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3</v>
      </c>
      <c r="Q26" s="36">
        <v>0</v>
      </c>
      <c r="R26" s="36">
        <v>70</v>
      </c>
      <c r="S26" s="36">
        <v>0</v>
      </c>
      <c r="T26" s="1"/>
    </row>
    <row r="27" spans="1:20" ht="15.75">
      <c r="A27" s="4" t="s">
        <v>302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33</v>
      </c>
      <c r="Q27" s="36">
        <v>0</v>
      </c>
      <c r="R27" s="36">
        <v>262</v>
      </c>
      <c r="S27" s="36">
        <v>0</v>
      </c>
      <c r="T27" s="1"/>
    </row>
    <row r="28" spans="1:20" ht="15.75">
      <c r="A28" s="10" t="s">
        <v>362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70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R23" sqref="R23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1482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934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216</v>
      </c>
      <c r="B19" s="32" t="s">
        <v>981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213</v>
      </c>
      <c r="Q19" s="32" t="s">
        <v>214</v>
      </c>
      <c r="R19" s="32" t="s">
        <v>215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269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</v>
      </c>
      <c r="Q21" s="36">
        <v>0</v>
      </c>
      <c r="R21" s="36">
        <v>0</v>
      </c>
    </row>
    <row r="22" spans="1:18" ht="25.5">
      <c r="A22" s="103" t="s">
        <v>363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6"/>
    </row>
    <row r="23" spans="1:18" ht="25.5">
      <c r="A23" s="103" t="s">
        <v>15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1</v>
      </c>
      <c r="Q23" s="36">
        <v>0</v>
      </c>
      <c r="R23" s="36">
        <v>0</v>
      </c>
    </row>
    <row r="24" spans="1:18" ht="15.75">
      <c r="A24" s="102" t="s">
        <v>217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186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187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188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218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189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190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303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219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220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191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873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874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5" sqref="Q25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929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5" t="s">
        <v>980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9" t="s">
        <v>221</v>
      </c>
      <c r="B18" s="246" t="s">
        <v>1132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222</v>
      </c>
      <c r="Q18" s="246"/>
      <c r="R18" s="246" t="s">
        <v>223</v>
      </c>
      <c r="S18" s="246"/>
      <c r="T18" s="246" t="s">
        <v>224</v>
      </c>
      <c r="U18" s="246"/>
      <c r="V18" s="260" t="s">
        <v>875</v>
      </c>
      <c r="W18" s="261"/>
      <c r="X18" s="246" t="s">
        <v>876</v>
      </c>
      <c r="Y18" s="246"/>
      <c r="Z18" s="246" t="s">
        <v>877</v>
      </c>
      <c r="AA18" s="246"/>
      <c r="AB18" s="246" t="s">
        <v>878</v>
      </c>
      <c r="AC18" s="246"/>
      <c r="AD18" s="260" t="s">
        <v>225</v>
      </c>
      <c r="AE18" s="261"/>
      <c r="AF18" s="1"/>
    </row>
    <row r="19" spans="1:32" s="7" customFormat="1" ht="39.75" customHeight="1">
      <c r="A19" s="189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1393</v>
      </c>
      <c r="Q19" s="6" t="s">
        <v>1394</v>
      </c>
      <c r="R19" s="2" t="s">
        <v>1393</v>
      </c>
      <c r="S19" s="6" t="s">
        <v>1394</v>
      </c>
      <c r="T19" s="2" t="s">
        <v>1393</v>
      </c>
      <c r="U19" s="6" t="s">
        <v>1394</v>
      </c>
      <c r="V19" s="2" t="s">
        <v>1393</v>
      </c>
      <c r="W19" s="6" t="s">
        <v>1394</v>
      </c>
      <c r="X19" s="2" t="s">
        <v>1393</v>
      </c>
      <c r="Y19" s="6" t="s">
        <v>1394</v>
      </c>
      <c r="Z19" s="2" t="s">
        <v>1393</v>
      </c>
      <c r="AA19" s="6" t="s">
        <v>1394</v>
      </c>
      <c r="AB19" s="2" t="s">
        <v>1393</v>
      </c>
      <c r="AC19" s="6" t="s">
        <v>1394</v>
      </c>
      <c r="AD19" s="2" t="s">
        <v>1393</v>
      </c>
      <c r="AE19" s="6" t="s">
        <v>1394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213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17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214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4</v>
      </c>
      <c r="Q22" s="36">
        <v>34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215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1</v>
      </c>
      <c r="Q23" s="36">
        <v>5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226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8</v>
      </c>
      <c r="Q24" s="36">
        <v>56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1167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1395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5" t="s">
        <v>936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9" t="s">
        <v>227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981</v>
      </c>
      <c r="P18" s="246" t="s">
        <v>883</v>
      </c>
      <c r="Q18" s="281"/>
      <c r="R18" s="281"/>
      <c r="S18" s="281"/>
      <c r="T18" s="246" t="s">
        <v>884</v>
      </c>
      <c r="U18" s="281"/>
      <c r="V18" s="281"/>
      <c r="W18" s="281"/>
      <c r="X18" s="60"/>
    </row>
    <row r="19" spans="1:24" ht="13.5" customHeight="1">
      <c r="A19" s="189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229</v>
      </c>
      <c r="Q19" s="21" t="s">
        <v>1383</v>
      </c>
      <c r="R19" s="21" t="s">
        <v>1384</v>
      </c>
      <c r="S19" s="21" t="s">
        <v>228</v>
      </c>
      <c r="T19" s="21" t="s">
        <v>229</v>
      </c>
      <c r="U19" s="21" t="s">
        <v>1383</v>
      </c>
      <c r="V19" s="21" t="s">
        <v>1384</v>
      </c>
      <c r="W19" s="21" t="s">
        <v>228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233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232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230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231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234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235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236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237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238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212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937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2" t="s">
        <v>880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5" t="s">
        <v>1131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227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981</v>
      </c>
      <c r="P19" s="6" t="s">
        <v>270</v>
      </c>
      <c r="Q19" s="6" t="s">
        <v>271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304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305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879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1128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1129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1130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306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307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308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1005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1006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1007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1086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1126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1127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301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1058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32" sqref="W32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2" t="s">
        <v>1157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3" ht="12.75">
      <c r="A17" s="245" t="s">
        <v>934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1380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679</v>
      </c>
      <c r="N18" s="249" t="s">
        <v>678</v>
      </c>
      <c r="O18" s="246" t="s">
        <v>981</v>
      </c>
      <c r="P18" s="246" t="s">
        <v>1055</v>
      </c>
      <c r="Q18" s="246"/>
      <c r="R18" s="246"/>
      <c r="S18" s="246"/>
      <c r="T18" s="246"/>
      <c r="U18" s="246"/>
      <c r="V18" s="246"/>
      <c r="W18" s="246" t="s">
        <v>1381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1149</v>
      </c>
      <c r="Q19" s="6" t="s">
        <v>1150</v>
      </c>
      <c r="R19" s="6" t="s">
        <v>1151</v>
      </c>
      <c r="S19" s="6" t="s">
        <v>1152</v>
      </c>
      <c r="T19" s="6" t="s">
        <v>1153</v>
      </c>
      <c r="U19" s="21" t="s">
        <v>1154</v>
      </c>
      <c r="V19" s="6" t="s">
        <v>1155</v>
      </c>
      <c r="W19" s="246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89" t="s">
        <v>1382</v>
      </c>
      <c r="L21" s="142" t="s">
        <v>576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>
        <v>0</v>
      </c>
      <c r="Q21" s="161"/>
      <c r="R21" s="162"/>
      <c r="S21" s="162"/>
      <c r="T21" s="151">
        <v>6</v>
      </c>
      <c r="U21" s="31">
        <v>34</v>
      </c>
      <c r="V21" s="31">
        <v>5</v>
      </c>
      <c r="W21" s="31">
        <v>60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4</v>
      </c>
      <c r="R22" s="157">
        <v>5</v>
      </c>
      <c r="S22" s="157">
        <v>6</v>
      </c>
      <c r="T22" s="155"/>
      <c r="U22" s="148"/>
      <c r="V22" s="148"/>
      <c r="W22" s="148"/>
      <c r="X22" s="1"/>
    </row>
    <row r="23" spans="1:24" ht="15.75">
      <c r="A23" s="246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7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6"/>
      <c r="L24" s="145"/>
      <c r="M24" s="146">
        <f>M23</f>
        <v>0</v>
      </c>
      <c r="N24" s="146">
        <f>N23</f>
        <v>0</v>
      </c>
      <c r="O24" s="248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6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7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6"/>
      <c r="L26" s="145"/>
      <c r="M26" s="146">
        <f>M25</f>
        <v>0</v>
      </c>
      <c r="N26" s="146">
        <f>N25</f>
        <v>0</v>
      </c>
      <c r="O26" s="248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6" t="s">
        <v>939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6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6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6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9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4" t="s">
        <v>1050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2" t="s">
        <v>1376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12.75">
      <c r="A17" s="237" t="s">
        <v>997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ht="25.5" customHeight="1">
      <c r="A18" s="246" t="s">
        <v>922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981</v>
      </c>
      <c r="P18" s="246" t="s">
        <v>917</v>
      </c>
      <c r="Q18" s="246"/>
      <c r="R18" s="246"/>
      <c r="S18" s="246" t="s">
        <v>1510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918</v>
      </c>
      <c r="Q19" s="6" t="s">
        <v>360</v>
      </c>
      <c r="R19" s="6" t="s">
        <v>919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920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1312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921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1314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1315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1316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1317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1318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1319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2" t="s">
        <v>882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2.75">
      <c r="A16" s="237" t="s">
        <v>997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1386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981</v>
      </c>
      <c r="P17" s="246" t="s">
        <v>1059</v>
      </c>
      <c r="Q17" s="246" t="s">
        <v>991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272</v>
      </c>
      <c r="R18" s="246" t="s">
        <v>992</v>
      </c>
      <c r="S18" s="246"/>
      <c r="T18" s="246"/>
      <c r="U18" s="246"/>
      <c r="V18" s="246"/>
      <c r="W18" s="246"/>
      <c r="X18" s="246"/>
      <c r="Y18" s="246"/>
      <c r="Z18" s="246" t="s">
        <v>918</v>
      </c>
    </row>
    <row r="19" spans="1:26" ht="76.5">
      <c r="A19" s="18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9"/>
      <c r="P19" s="246"/>
      <c r="Q19" s="246"/>
      <c r="R19" s="6" t="s">
        <v>999</v>
      </c>
      <c r="S19" s="6" t="s">
        <v>376</v>
      </c>
      <c r="T19" s="6" t="s">
        <v>998</v>
      </c>
      <c r="U19" s="6" t="s">
        <v>993</v>
      </c>
      <c r="V19" s="6" t="s">
        <v>885</v>
      </c>
      <c r="W19" s="6" t="s">
        <v>994</v>
      </c>
      <c r="X19" s="6" t="s">
        <v>1000</v>
      </c>
      <c r="Y19" s="6" t="s">
        <v>1001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961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962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995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963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1205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964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965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966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967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968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969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970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996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973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881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P35" sqref="P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909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37" t="s">
        <v>997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1386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981</v>
      </c>
      <c r="P17" s="246" t="s">
        <v>697</v>
      </c>
      <c r="Q17" s="246" t="s">
        <v>991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272</v>
      </c>
      <c r="R18" s="246" t="s">
        <v>992</v>
      </c>
      <c r="S18" s="246"/>
      <c r="T18" s="246"/>
      <c r="U18" s="246"/>
      <c r="V18" s="246"/>
      <c r="W18" s="246"/>
      <c r="X18" s="246"/>
      <c r="Y18" s="246"/>
      <c r="Z18" s="246" t="s">
        <v>918</v>
      </c>
    </row>
    <row r="19" spans="1:26" ht="76.5">
      <c r="A19" s="18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9"/>
      <c r="P19" s="246"/>
      <c r="Q19" s="246"/>
      <c r="R19" s="6" t="s">
        <v>999</v>
      </c>
      <c r="S19" s="6" t="s">
        <v>376</v>
      </c>
      <c r="T19" s="6" t="s">
        <v>998</v>
      </c>
      <c r="U19" s="6" t="s">
        <v>993</v>
      </c>
      <c r="V19" s="6" t="s">
        <v>885</v>
      </c>
      <c r="W19" s="6" t="s">
        <v>994</v>
      </c>
      <c r="X19" s="6" t="s">
        <v>1000</v>
      </c>
      <c r="Y19" s="6" t="s">
        <v>1001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961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962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4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995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963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5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1205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6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964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6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965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9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966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6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967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968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7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969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12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970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996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5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973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881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60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7" spans="1:26" ht="12.75">
      <c r="A37" s="284" t="s">
        <v>908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O34" sqref="O34:Q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2" t="s">
        <v>979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245" t="s">
        <v>914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51">
      <c r="A19" s="22" t="s">
        <v>1380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981</v>
      </c>
      <c r="P19" s="6" t="s">
        <v>915</v>
      </c>
      <c r="Q19" s="6" t="s">
        <v>361</v>
      </c>
      <c r="R19" s="6" t="s">
        <v>916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910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911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124</v>
      </c>
      <c r="O23" s="122">
        <v>3</v>
      </c>
      <c r="P23" s="36"/>
      <c r="Q23" s="36"/>
      <c r="R23" s="36"/>
    </row>
    <row r="24" spans="1:18" ht="25.5">
      <c r="A24" s="42" t="s">
        <v>912</v>
      </c>
      <c r="O24" s="122">
        <v>4</v>
      </c>
      <c r="P24" s="36"/>
      <c r="Q24" s="36"/>
      <c r="R24" s="36"/>
    </row>
    <row r="25" spans="1:18" ht="25.5">
      <c r="A25" s="42" t="s">
        <v>368</v>
      </c>
      <c r="O25" s="122">
        <v>5</v>
      </c>
      <c r="P25" s="36"/>
      <c r="Q25" s="36"/>
      <c r="R25" s="36"/>
    </row>
    <row r="26" spans="1:18" ht="25.5">
      <c r="A26" s="42" t="s">
        <v>913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944</v>
      </c>
    </row>
    <row r="31" spans="1:23" ht="15.75">
      <c r="A31" s="79" t="s">
        <v>945</v>
      </c>
      <c r="O31" s="287" t="s">
        <v>96</v>
      </c>
      <c r="P31" s="287"/>
      <c r="Q31" s="287"/>
      <c r="S31" s="287" t="s">
        <v>97</v>
      </c>
      <c r="T31" s="287"/>
      <c r="U31" s="287"/>
      <c r="W31" s="80"/>
    </row>
    <row r="32" spans="15:23" ht="12.75">
      <c r="O32" s="219" t="s">
        <v>240</v>
      </c>
      <c r="P32" s="219"/>
      <c r="Q32" s="219"/>
      <c r="S32" s="285" t="s">
        <v>943</v>
      </c>
      <c r="T32" s="285"/>
      <c r="U32" s="285"/>
      <c r="W32" s="13" t="s">
        <v>239</v>
      </c>
    </row>
    <row r="33" ht="12.75"/>
    <row r="34" spans="15:21" ht="15.75">
      <c r="O34" s="287" t="s">
        <v>98</v>
      </c>
      <c r="P34" s="287"/>
      <c r="Q34" s="287"/>
      <c r="S34" s="286"/>
      <c r="T34" s="286"/>
      <c r="U34" s="286"/>
    </row>
    <row r="35" spans="15:21" ht="12.75">
      <c r="O35" s="219" t="s">
        <v>241</v>
      </c>
      <c r="P35" s="219"/>
      <c r="Q35" s="219"/>
      <c r="S35" s="266" t="s">
        <v>242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17</v>
      </c>
      <c r="B1" s="105"/>
      <c r="C1" s="105"/>
      <c r="D1" s="104"/>
      <c r="E1" s="105"/>
      <c r="F1" s="105"/>
      <c r="G1" s="105"/>
      <c r="H1" s="105"/>
      <c r="J1" s="112" t="s">
        <v>407</v>
      </c>
      <c r="K1" s="112"/>
      <c r="L1" s="113"/>
      <c r="M1" s="113"/>
      <c r="O1" s="112" t="s">
        <v>424</v>
      </c>
      <c r="P1" s="113"/>
    </row>
    <row r="2" spans="1:16" ht="12.75">
      <c r="A2" s="107" t="s">
        <v>18</v>
      </c>
      <c r="B2" s="107" t="s">
        <v>19</v>
      </c>
      <c r="C2" s="107" t="s">
        <v>20</v>
      </c>
      <c r="D2" s="107" t="s">
        <v>21</v>
      </c>
      <c r="E2" s="107" t="s">
        <v>22</v>
      </c>
      <c r="F2" s="107" t="s">
        <v>23</v>
      </c>
      <c r="G2" s="107" t="s">
        <v>24</v>
      </c>
      <c r="H2" s="107" t="s">
        <v>25</v>
      </c>
      <c r="J2" s="114" t="s">
        <v>408</v>
      </c>
      <c r="K2" s="114" t="s">
        <v>409</v>
      </c>
      <c r="L2" s="114" t="s">
        <v>22</v>
      </c>
      <c r="M2" s="114" t="s">
        <v>410</v>
      </c>
      <c r="O2" s="116" t="s">
        <v>425</v>
      </c>
      <c r="P2" s="116" t="s">
        <v>426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SUM(H4:H8,H9,H18,H26,H30,H246,H374,H376,H380,H383,H385,H387,H415,H451,H458,H531,H600,H622,H627,H684,H741,H763)</f>
        <v>0</v>
      </c>
      <c r="J3" s="7" t="s">
        <v>411</v>
      </c>
      <c r="K3" s="7">
        <v>1</v>
      </c>
      <c r="L3" s="7" t="s">
        <v>412</v>
      </c>
      <c r="M3" s="7" t="s">
        <v>925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26</v>
      </c>
      <c r="H4" s="7">
        <f>IF(LEN(P_1)&lt;&gt;0,0,1)</f>
        <v>0</v>
      </c>
      <c r="J4" s="7" t="s">
        <v>413</v>
      </c>
      <c r="K4" s="7">
        <v>2</v>
      </c>
      <c r="L4" s="7" t="s">
        <v>414</v>
      </c>
      <c r="M4" s="7" t="str">
        <f>IF(P_1=0,"Нет данных",P_1)</f>
        <v>Муниципальное общеобразовательное учреждение-средняя общеобразовательная школа с. Ямское Краснокутского района Саратовской области</v>
      </c>
      <c r="O4" s="117">
        <f ca="1">TODAY()</f>
        <v>42265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27</v>
      </c>
      <c r="H5" s="7">
        <f>IF(LEN(P_2)&lt;&gt;0,0,1)</f>
        <v>0</v>
      </c>
      <c r="J5" s="7" t="s">
        <v>415</v>
      </c>
      <c r="K5" s="7">
        <v>3</v>
      </c>
      <c r="L5" s="7" t="s">
        <v>416</v>
      </c>
      <c r="M5" s="7" t="str">
        <f>IF(P_2=0,"Нет данных",P_2)</f>
        <v>416243, Саратовская область, Краснокутский район, с. Ямское, ул. Центральная, д.4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28</v>
      </c>
      <c r="H6" s="7">
        <f>IF(LEN(P_3)&lt;&gt;0,0,1)</f>
        <v>0</v>
      </c>
      <c r="J6" s="7" t="s">
        <v>417</v>
      </c>
      <c r="K6" s="7">
        <v>4</v>
      </c>
      <c r="L6" s="7" t="s">
        <v>418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29</v>
      </c>
      <c r="H7" s="7">
        <f>IF(LEN(P_4)&lt;&gt;0,0,1)</f>
        <v>0</v>
      </c>
      <c r="J7" s="7" t="s">
        <v>419</v>
      </c>
      <c r="K7" s="7">
        <v>5</v>
      </c>
      <c r="L7" s="7" t="s">
        <v>420</v>
      </c>
      <c r="M7" s="7" t="str">
        <f>IF(P_4=0,"Нет данных",P_4)</f>
        <v>36220266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30</v>
      </c>
      <c r="H8" s="7">
        <f>IF(LEN(P_5)&lt;&gt;0,0,1)</f>
        <v>0</v>
      </c>
      <c r="J8" s="7" t="s">
        <v>422</v>
      </c>
      <c r="K8" s="7">
        <v>6</v>
      </c>
      <c r="L8" s="7" t="s">
        <v>423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421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1008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1009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1034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1322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1323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1324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1325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172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1035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1036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1037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346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347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348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349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173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350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1366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1041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1042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1043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1044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1052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1054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1061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1060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1505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1506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1507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1508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1509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1065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1066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1073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1074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1075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1076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1077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1078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1367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1368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1369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1370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1371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1372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1373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1374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1375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245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246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247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248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249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250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682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683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684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685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686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687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688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689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690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691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692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693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694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695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696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251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252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253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254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255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256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257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258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1398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1399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1400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1401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1402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1403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1404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1079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1080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1081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1513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1082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1083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1084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1085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1547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1548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1549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1068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1069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569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1405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289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290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291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1435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1436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1437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1438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1439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1440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1441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1442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1457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1458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1459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1460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1461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1462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334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335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336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337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338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339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1498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1499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358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1501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1502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1503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23">P_3</f>
        <v>609535</v>
      </c>
      <c r="B141" s="106">
        <v>4</v>
      </c>
      <c r="C141" s="106">
        <v>18</v>
      </c>
      <c r="D141" s="106">
        <v>107</v>
      </c>
      <c r="E141" s="7" t="s">
        <v>1511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1512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379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380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381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1514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1515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1516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1517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395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396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397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398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399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400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401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402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403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404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405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427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428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429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430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431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432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433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439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680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681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1553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1554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1555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1556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1557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1558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1559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1560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1561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1562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1563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1564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1550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1551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1552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1566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1567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1568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1569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1570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1571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1572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1573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1574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1575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1576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1577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1578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1579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1565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702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703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704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705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706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707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708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709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710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711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712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1137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1138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1139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1580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1141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1142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1143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1144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1145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1146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1147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1148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731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732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733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734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735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736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1140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738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739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740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741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1168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1169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1170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1171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1172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1173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1174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720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721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722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737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723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724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725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726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727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728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729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730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57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56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55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54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53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52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51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50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49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48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47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46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45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44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43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42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41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40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39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58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59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60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61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62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63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742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743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744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745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746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747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748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749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750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751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752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753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754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755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756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757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758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759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760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761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762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763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764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80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81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1175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1176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1177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1178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765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766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767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768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769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770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771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772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773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774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775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776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777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778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779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780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1191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1192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1193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1194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1195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1196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1197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1198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1199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803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804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1218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1219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1220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1221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789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790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791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792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793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794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795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796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797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798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799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800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801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802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1223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1224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1225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1226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1227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1228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1229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1230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1231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1232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1233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1234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1235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1236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818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819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820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821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82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1222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83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698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699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84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85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86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87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88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aca="true" t="shared" si="4" ref="A388:A414">P_3</f>
        <v>609535</v>
      </c>
      <c r="B388" s="106">
        <v>13</v>
      </c>
      <c r="C388" s="106">
        <v>2</v>
      </c>
      <c r="D388" s="106">
        <v>2</v>
      </c>
      <c r="E388" s="7" t="s">
        <v>89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90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91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92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93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94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95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1010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1011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1012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1433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1358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1434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1333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1465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1464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1463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1013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1396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1397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1027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1028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1029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1030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1031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1032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394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700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701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0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2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3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4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5</v>
      </c>
      <c r="H423" s="109">
        <f>IF('Раздел 14'!$R$21&gt;='Раздел 14'!$S$21,0,1)</f>
        <v>0</v>
      </c>
    </row>
    <row r="424" spans="1:8" ht="12.75">
      <c r="A424" s="106">
        <f aca="true" t="shared" si="5" ref="A424:A557">P_3</f>
        <v>609535</v>
      </c>
      <c r="B424" s="106">
        <v>14</v>
      </c>
      <c r="C424" s="106">
        <v>9</v>
      </c>
      <c r="D424" s="106">
        <v>9</v>
      </c>
      <c r="E424" s="7" t="s">
        <v>6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7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8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9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10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11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12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13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713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714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715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716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332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333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1038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1015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1016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1017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324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325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326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327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328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329</v>
      </c>
      <c r="H448" s="106">
        <f>IF(OR(AND('Раздел 14'!S25=0,'Раздел 14'!Q25=0),AND('Раздел 14'!S25&gt;0,'Раздел 14'!Q25&gt;0)),0,1)</f>
        <v>0</v>
      </c>
    </row>
    <row r="449" spans="1:8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330</v>
      </c>
      <c r="H449" s="106">
        <f>IF(OR(AND('Раздел 14'!S26=0,'Раздел 14'!Q26=0),AND('Раздел 14'!S26&gt;0,'Раздел 14'!Q26&gt;0)),0,1)</f>
        <v>0</v>
      </c>
    </row>
    <row r="450" spans="1:8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331</v>
      </c>
      <c r="H450" s="106">
        <f>IF(OR(AND('Раздел 14'!S27=0,'Раздел 14'!Q27=0),AND('Раздел 14'!S27&gt;0,'Раздел 14'!Q27&gt;0)),0,1)</f>
        <v>0</v>
      </c>
    </row>
    <row r="451" spans="1:8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8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1033</v>
      </c>
      <c r="H452" s="109">
        <f>IF('Раздел 15'!$P$21=SUM('Раздел 15'!$P$22:$P$26,'Раздел 15'!$P$28:$P$36),0,1)</f>
        <v>0</v>
      </c>
    </row>
    <row r="453" spans="1:8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1039</v>
      </c>
      <c r="H453" s="109">
        <f>IF('Раздел 15'!$Q$21=SUM('Раздел 15'!$Q$22:$Q$26,'Раздел 15'!$Q$28:$Q$36),0,1)</f>
        <v>0</v>
      </c>
    </row>
    <row r="454" spans="1:8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1040</v>
      </c>
      <c r="H454" s="109">
        <f>IF('Раздел 15'!$R$21=SUM('Раздел 15'!$R$22:$R$26,'Раздел 15'!$R$28:$R$36),0,1)</f>
        <v>0</v>
      </c>
    </row>
    <row r="455" spans="1:8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1377</v>
      </c>
      <c r="H455" s="109">
        <f>IF('Раздел 15'!$P$26&gt;='Раздел 15'!$P$27,0,1)</f>
        <v>0</v>
      </c>
    </row>
    <row r="456" spans="1:8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1378</v>
      </c>
      <c r="H456" s="109">
        <f>IF('Раздел 15'!$Q$26&gt;='Раздел 15'!$Q$27,0,1)</f>
        <v>0</v>
      </c>
    </row>
    <row r="457" spans="1:8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1379</v>
      </c>
      <c r="H457" s="109">
        <f>IF('Раздел 15'!$R$26&gt;='Раздел 15'!$R$27,0,1)</f>
        <v>0</v>
      </c>
    </row>
    <row r="458" spans="1:8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8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717</v>
      </c>
      <c r="H459" s="109">
        <f>IF('Раздел 16'!P24=SUM('Раздел 16'!P21:P23),0,1)</f>
        <v>0</v>
      </c>
    </row>
    <row r="460" spans="1:8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718</v>
      </c>
      <c r="H460" s="109">
        <f>IF('Раздел 16'!Q24=SUM('Раздел 16'!Q21:Q23),0,1)</f>
        <v>0</v>
      </c>
    </row>
    <row r="461" spans="1:8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719</v>
      </c>
      <c r="H461" s="109">
        <f>IF('Раздел 16'!R24=SUM('Раздел 16'!R21:R23),0,1)</f>
        <v>0</v>
      </c>
    </row>
    <row r="462" spans="1:8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781</v>
      </c>
      <c r="H462" s="109">
        <f>IF('Раздел 16'!S24=SUM('Раздел 16'!S21:S23),0,1)</f>
        <v>0</v>
      </c>
    </row>
    <row r="463" spans="1:8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782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783</v>
      </c>
      <c r="H464" s="109">
        <f>IF('Раздел 16'!U24=SUM('Раздел 16'!U21:U23),0,1)</f>
        <v>0</v>
      </c>
      <c r="K464" s="109"/>
    </row>
    <row r="465" spans="1:8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784</v>
      </c>
      <c r="H465" s="109">
        <f>IF('Раздел 16'!V24=SUM('Раздел 16'!V21:V23),0,1)</f>
        <v>0</v>
      </c>
    </row>
    <row r="466" spans="1:8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785</v>
      </c>
      <c r="H466" s="109">
        <f>IF('Раздел 16'!W24=SUM('Раздел 16'!W21:W23),0,1)</f>
        <v>0</v>
      </c>
    </row>
    <row r="467" spans="1:8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1483</v>
      </c>
      <c r="H467" s="109">
        <f>IF('Раздел 16'!X24=SUM('Раздел 16'!X21:X23),0,1)</f>
        <v>0</v>
      </c>
    </row>
    <row r="468" spans="1:8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1484</v>
      </c>
      <c r="H468" s="109">
        <f>IF('Раздел 16'!Y24=SUM('Раздел 16'!Y21:Y23),0,1)</f>
        <v>0</v>
      </c>
    </row>
    <row r="469" spans="1:8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1485</v>
      </c>
      <c r="H469" s="109">
        <f>IF('Раздел 16'!Z24=SUM('Раздел 16'!Z21:Z23),0,1)</f>
        <v>0</v>
      </c>
    </row>
    <row r="470" spans="1:8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1486</v>
      </c>
      <c r="H470" s="109">
        <f>IF('Раздел 16'!AA24=SUM('Раздел 16'!AA21:AA23),0,1)</f>
        <v>0</v>
      </c>
    </row>
    <row r="471" spans="1:8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1487</v>
      </c>
      <c r="H471" s="109">
        <f>IF('Раздел 16'!AB24=SUM('Раздел 16'!AB21:AB23),0,1)</f>
        <v>0</v>
      </c>
    </row>
    <row r="472" spans="1:8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1488</v>
      </c>
      <c r="H472" s="109">
        <f>IF('Раздел 16'!AC24=SUM('Раздел 16'!AC21:AC23),0,1)</f>
        <v>0</v>
      </c>
    </row>
    <row r="473" spans="1:8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1489</v>
      </c>
      <c r="H473" s="109">
        <f>IF('Раздел 16'!AD24=SUM('Раздел 16'!AD21:AD23),0,1)</f>
        <v>0</v>
      </c>
    </row>
    <row r="474" spans="1:8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1490</v>
      </c>
      <c r="H474" s="109">
        <f>IF('Раздел 16'!AE24=SUM('Раздел 16'!AE21:AE23),0,1)</f>
        <v>0</v>
      </c>
    </row>
    <row r="475" spans="1:8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786</v>
      </c>
      <c r="H475" s="109">
        <f>IF('Раздел 16'!P24&gt;='Раздел 16'!P25,0,1)</f>
        <v>0</v>
      </c>
    </row>
    <row r="476" spans="1:8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787</v>
      </c>
      <c r="H476" s="109">
        <f>IF('Раздел 16'!Q24&gt;='Раздел 16'!Q25,0,1)</f>
        <v>0</v>
      </c>
    </row>
    <row r="477" spans="1:8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788</v>
      </c>
      <c r="H477" s="109">
        <f>IF('Раздел 16'!R24&gt;='Раздел 16'!R25,0,1)</f>
        <v>0</v>
      </c>
    </row>
    <row r="478" spans="1:8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112</v>
      </c>
      <c r="H478" s="109">
        <f>IF('Раздел 16'!S24&gt;='Раздел 16'!S25,0,1)</f>
        <v>0</v>
      </c>
    </row>
    <row r="479" spans="1:8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113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114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115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116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1491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1492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1087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1088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1089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1090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1091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1092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1093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1094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1095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1096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1097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1098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1099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1100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1101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1102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1103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1104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1105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1106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1107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1108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1109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1110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1111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1112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71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72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73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74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75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1113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1114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1115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1116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1117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1118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1119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1120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1121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1122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1123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1124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1125</v>
      </c>
      <c r="H528" s="106">
        <f>IF(OR(AND('Раздел 16'!AE23=0,'Раздел 16'!AD23=0),AND('Раздел 16'!AE23&gt;0,'Раздел 16'!AD23&gt;0)),0,1)</f>
        <v>0</v>
      </c>
    </row>
    <row r="529" spans="1:8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69</v>
      </c>
      <c r="H529" s="106">
        <f>IF(OR(AND('Раздел 16'!AE24=0,'Раздел 16'!AD24=0),AND('Раздел 16'!AE24&gt;0,'Раздел 16'!AD24&gt;0)),0,1)</f>
        <v>0</v>
      </c>
    </row>
    <row r="530" spans="1:8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70</v>
      </c>
      <c r="H530" s="106">
        <f>IF(OR(AND('Раздел 16'!AE25=0,'Раздел 16'!AD25=0),AND('Раздел 16'!AE25&gt;0,'Раздел 16'!AD25&gt;0)),0,1)</f>
        <v>0</v>
      </c>
    </row>
    <row r="531" spans="1:8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8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117</v>
      </c>
      <c r="H532" s="109">
        <f>IF('Раздел 17'!$P$21&gt;=SUM('Раздел 17'!$P$22:$P$26),0,1)</f>
        <v>0</v>
      </c>
    </row>
    <row r="533" spans="1:8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118</v>
      </c>
      <c r="H533" s="109">
        <f>IF('Раздел 17'!$Q$21&gt;=SUM('Раздел 17'!$Q$22:$Q$26),0,1)</f>
        <v>0</v>
      </c>
    </row>
    <row r="534" spans="1:8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119</v>
      </c>
      <c r="H534" s="109">
        <f>IF('Раздел 17'!$R$21&gt;=SUM('Раздел 17'!$R$22:$R$26),0,1)</f>
        <v>0</v>
      </c>
    </row>
    <row r="535" spans="1:8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805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806</v>
      </c>
      <c r="H536" s="109">
        <f>IF('Раздел 17'!$T$21&gt;=SUM('Раздел 17'!$T$22:$T$26),0,1)</f>
        <v>0</v>
      </c>
      <c r="L536" s="109"/>
    </row>
    <row r="537" spans="1:8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807</v>
      </c>
      <c r="H537" s="109">
        <f>IF('Раздел 17'!$U$21&gt;=SUM('Раздел 17'!$U$22:$U$26),0,1)</f>
        <v>0</v>
      </c>
    </row>
    <row r="538" spans="1:11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808</v>
      </c>
      <c r="H538" s="109">
        <f>IF('Раздел 17'!$V$21&gt;=SUM('Раздел 17'!$V$22:$V$26),0,1)</f>
        <v>0</v>
      </c>
      <c r="K538" s="109"/>
    </row>
    <row r="539" spans="1:10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809</v>
      </c>
      <c r="H539" s="109">
        <f>IF('Раздел 17'!$W$21&gt;=SUM('Раздел 17'!$W$22:$W$26),0,1)</f>
        <v>0</v>
      </c>
      <c r="J539" s="109"/>
    </row>
    <row r="540" spans="1:8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810</v>
      </c>
      <c r="H540" s="109">
        <f>IF('Раздел 17'!$S$21=SUM('Раздел 17'!$P$21:$R$21),0,1)</f>
        <v>0</v>
      </c>
    </row>
    <row r="541" spans="1:8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811</v>
      </c>
      <c r="H541" s="109">
        <f>IF('Раздел 17'!$S$22=SUM('Раздел 17'!$P$22:$R$22),0,1)</f>
        <v>0</v>
      </c>
    </row>
    <row r="542" spans="1:8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812</v>
      </c>
      <c r="H542" s="109">
        <f>IF('Раздел 17'!$S$23=SUM('Раздел 17'!$P$23:$R$23),0,1)</f>
        <v>0</v>
      </c>
    </row>
    <row r="543" spans="1:8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813</v>
      </c>
      <c r="H543" s="109">
        <f>IF('Раздел 17'!$S$24=SUM('Раздел 17'!$P$24:$R$24),0,1)</f>
        <v>0</v>
      </c>
    </row>
    <row r="544" spans="1:8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814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815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816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817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139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140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141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142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143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144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822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823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824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825</v>
      </c>
      <c r="H557" s="109">
        <f>IF('Раздел 17'!$W$28=SUM('Раздел 17'!$T$28:$V$28),0,1)</f>
        <v>0</v>
      </c>
    </row>
    <row r="558" spans="1:8" ht="12.75">
      <c r="A558" s="106">
        <f aca="true" t="shared" si="6" ref="A558:A782">P_3</f>
        <v>609535</v>
      </c>
      <c r="B558" s="106">
        <v>17</v>
      </c>
      <c r="C558" s="106">
        <v>27</v>
      </c>
      <c r="D558" s="106">
        <v>27</v>
      </c>
      <c r="E558" s="7" t="s">
        <v>826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827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828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829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830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831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832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833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834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835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836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837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1289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1290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1291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1292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1293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1294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1295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1296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844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845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846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847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858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859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145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146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147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148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838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839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840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841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842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843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167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168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169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170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849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850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76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77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78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79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1179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1180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1181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1182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1183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1184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1185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1186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1187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1188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1189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1190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99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100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101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102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103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1356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1357</v>
      </c>
      <c r="H624" s="109">
        <f>IF('Раздел 19'!Q21=SUM('Раздел 19'!Q22:Q29),0,1)</f>
        <v>0</v>
      </c>
    </row>
    <row r="625" spans="1:8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906</v>
      </c>
      <c r="H625" s="109">
        <f>IF('Раздел 19'!R21=SUM('Раздел 19'!R22:R29),0,1)</f>
        <v>0</v>
      </c>
    </row>
    <row r="626" spans="1:8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907</v>
      </c>
      <c r="H626" s="109">
        <f>IF('Раздел 19'!S21=SUM('Раздел 19'!S22:S29),0,1)</f>
        <v>0</v>
      </c>
    </row>
    <row r="627" spans="1:8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8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104</v>
      </c>
      <c r="H628" s="109">
        <f>IF('Раздел 20'!P35=SUM('Раздел 20'!P21:P34),0,1)</f>
        <v>0</v>
      </c>
    </row>
    <row r="629" spans="1:8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105</v>
      </c>
      <c r="H629" s="109">
        <f>IF('Раздел 20'!Q35=SUM('Раздел 20'!Q21:Q34),0,1)</f>
        <v>0</v>
      </c>
    </row>
    <row r="630" spans="1:8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106</v>
      </c>
      <c r="H630" s="109">
        <f>IF('Раздел 20'!R35=SUM('Раздел 20'!R21:R34),0,1)</f>
        <v>0</v>
      </c>
    </row>
    <row r="631" spans="1:8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107</v>
      </c>
      <c r="H631" s="109">
        <f>IF('Раздел 20'!S35=SUM('Раздел 20'!S21:S34),0,1)</f>
        <v>0</v>
      </c>
    </row>
    <row r="632" spans="1:8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108</v>
      </c>
      <c r="H632" s="109">
        <f>IF('Раздел 20'!T35=SUM('Раздел 20'!T21:T34),0,1)</f>
        <v>0</v>
      </c>
    </row>
    <row r="633" spans="1:8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109</v>
      </c>
      <c r="H633" s="109">
        <f>IF('Раздел 20'!U35=SUM('Раздел 20'!U21:U34),0,1)</f>
        <v>0</v>
      </c>
    </row>
    <row r="634" spans="1:8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110</v>
      </c>
      <c r="H634" s="109">
        <f>IF('Раздел 20'!V35=SUM('Раздел 20'!V21:V34),0,1)</f>
        <v>0</v>
      </c>
    </row>
    <row r="635" spans="1:8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111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1278</v>
      </c>
      <c r="H636" s="109">
        <f>IF('Раздел 20'!X35=SUM('Раздел 20'!X21:X34),0,1)</f>
        <v>0</v>
      </c>
      <c r="K636" s="109"/>
    </row>
    <row r="637" spans="1:8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1279</v>
      </c>
      <c r="H637" s="109">
        <f>IF('Раздел 20'!Y35=SUM('Раздел 20'!Y21:Y34),0,1)</f>
        <v>0</v>
      </c>
    </row>
    <row r="638" spans="1:8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1280</v>
      </c>
      <c r="H638" s="109">
        <f>IF('Раздел 20'!Z35=SUM('Раздел 20'!Z21:Z34),0,1)</f>
        <v>0</v>
      </c>
    </row>
    <row r="639" spans="1:8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1281</v>
      </c>
      <c r="H639" s="109">
        <f>IF('Раздел 20'!Q21=SUM('Раздел 20'!R21:Y21),0,1)</f>
        <v>0</v>
      </c>
    </row>
    <row r="640" spans="1:8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1282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1283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1284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1285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1286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1287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1288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149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150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151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152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153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154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155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1466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1467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1468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1469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1470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1471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1472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1473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1474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1475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1476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1477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1478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1479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1480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174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175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176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177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178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1334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1335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1336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1337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1338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1339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1340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1341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1342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1343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1344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192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193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194</v>
      </c>
      <c r="H688" s="109">
        <f>IF('Раздел 21'!S35=SUM('Раздел 21'!S21:S34),0,1)</f>
        <v>0</v>
      </c>
    </row>
    <row r="689" spans="1:8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195</v>
      </c>
      <c r="H689" s="109">
        <f>IF('Раздел 21'!T35=SUM('Раздел 21'!T21:T34),0,1)</f>
        <v>0</v>
      </c>
    </row>
    <row r="690" spans="1:8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196</v>
      </c>
      <c r="H690" s="109">
        <f>IF('Раздел 21'!U35=SUM('Раздел 21'!U21:U34),0,1)</f>
        <v>0</v>
      </c>
    </row>
    <row r="691" spans="1:8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197</v>
      </c>
      <c r="H691" s="109">
        <f>IF('Раздел 21'!V35=SUM('Раздел 21'!V21:V34),0,1)</f>
        <v>0</v>
      </c>
    </row>
    <row r="692" spans="1:8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198</v>
      </c>
      <c r="H692" s="109">
        <f>IF('Раздел 21'!W35=SUM('Раздел 21'!W21:W34),0,1)</f>
        <v>0</v>
      </c>
    </row>
    <row r="693" spans="1:8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199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200</v>
      </c>
      <c r="H694" s="109">
        <f>IF('Раздел 21'!Y35=SUM('Раздел 21'!Y21:Y34),0,1)</f>
        <v>0</v>
      </c>
      <c r="J694" s="109"/>
    </row>
    <row r="695" spans="1:8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201</v>
      </c>
      <c r="H695" s="109">
        <f>IF('Раздел 21'!Z35=SUM('Раздел 21'!Z21:Z34),0,1)</f>
        <v>0</v>
      </c>
    </row>
    <row r="696" spans="1:8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202</v>
      </c>
      <c r="H696" s="109">
        <f>IF('Раздел 21'!Q21=SUM('Раздел 21'!R21:Y21),0,1)</f>
        <v>0</v>
      </c>
    </row>
    <row r="697" spans="1:8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203</v>
      </c>
      <c r="H697" s="109">
        <f>IF('Раздел 21'!Q22=SUM('Раздел 21'!R22:Y22),0,1)</f>
        <v>0</v>
      </c>
    </row>
    <row r="698" spans="1:8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1359</v>
      </c>
      <c r="H698" s="109">
        <f>IF('Раздел 21'!Q23=SUM('Раздел 21'!R23:Y23),0,1)</f>
        <v>0</v>
      </c>
    </row>
    <row r="699" spans="1:8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1360</v>
      </c>
      <c r="H699" s="109">
        <f>IF('Раздел 21'!Q24=SUM('Раздел 21'!R24:Y24),0,1)</f>
        <v>0</v>
      </c>
    </row>
    <row r="700" spans="1:8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1361</v>
      </c>
      <c r="H700" s="109">
        <f>IF('Раздел 21'!Q25=SUM('Раздел 21'!R25:Y25),0,1)</f>
        <v>0</v>
      </c>
    </row>
    <row r="701" spans="1:8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1362</v>
      </c>
      <c r="H701" s="109">
        <f>IF('Раздел 21'!Q26=SUM('Раздел 21'!R26:Y26),0,1)</f>
        <v>0</v>
      </c>
    </row>
    <row r="702" spans="1:8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1363</v>
      </c>
      <c r="H702" s="109">
        <f>IF('Раздел 21'!Q27=SUM('Раздел 21'!R27:Y27),0,1)</f>
        <v>0</v>
      </c>
    </row>
    <row r="703" spans="1:8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1364</v>
      </c>
      <c r="H703" s="109">
        <f>IF('Раздел 21'!Q28=SUM('Раздел 21'!R28:Y28),0,1)</f>
        <v>0</v>
      </c>
    </row>
    <row r="704" spans="1:8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1365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1406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1407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1408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1409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1410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1411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1414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273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274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275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276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277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278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279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280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281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282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283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284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285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1413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1412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286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287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288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1443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1444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1445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1446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310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311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312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313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314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315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316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317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318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1070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319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320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1071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321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322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1072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391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392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393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388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389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390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382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383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384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385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386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387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323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343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344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345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351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352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353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354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1455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1456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171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355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356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357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1493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1494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1495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1496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1497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370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371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372</v>
      </c>
      <c r="H785" s="109">
        <f>IF('Раздел 5'!R40='Раздел 4'!Q21,0,1)</f>
        <v>0</v>
      </c>
    </row>
    <row r="786" spans="1:8" ht="12.75">
      <c r="A786" s="106">
        <f aca="true" t="shared" si="7" ref="A786:A849">P_3</f>
        <v>609535</v>
      </c>
      <c r="B786" s="106">
        <v>23</v>
      </c>
      <c r="C786" s="106">
        <v>23</v>
      </c>
      <c r="D786" s="106">
        <v>23</v>
      </c>
      <c r="E786" s="7" t="s">
        <v>373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374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375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1518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1519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1520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1521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1522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1523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1524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1525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1532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1533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1534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1535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1536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1537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1538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1539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1540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1541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1542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1543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1544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1545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1546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1526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1527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1528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1529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1530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1531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1062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1063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1064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377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378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1067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860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861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862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863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864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865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866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867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868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869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870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871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872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1345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1346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1347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1348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1349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1350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1351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1352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1353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1354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1355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1297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1298</v>
      </c>
      <c r="H849" s="109">
        <f>IF('Раздел 21'!P22&lt;='Раздел 4'!Q22,0,1)</f>
        <v>0</v>
      </c>
    </row>
    <row r="850" spans="1:8" ht="12.75">
      <c r="A850" s="106">
        <f aca="true" t="shared" si="8" ref="A850:A862">P_3</f>
        <v>609535</v>
      </c>
      <c r="B850" s="106">
        <v>23</v>
      </c>
      <c r="C850" s="106">
        <v>87</v>
      </c>
      <c r="D850" s="106">
        <v>87</v>
      </c>
      <c r="E850" s="7" t="s">
        <v>1299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1300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1301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1302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1303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1304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1305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1306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1307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1308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1309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1310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1311</v>
      </c>
      <c r="H862" s="109">
        <f>IF('Раздел 21'!P35&lt;='Раздел 4'!Q35,0,1)</f>
        <v>0</v>
      </c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7" spans="5:8" ht="12.75">
      <c r="E867" s="7"/>
      <c r="H867" s="109"/>
    </row>
    <row r="868" spans="5:8" ht="12.75">
      <c r="E868" s="7"/>
      <c r="H868" s="109"/>
    </row>
    <row r="869" spans="5:8" ht="12.75">
      <c r="E869" s="7"/>
      <c r="H869" s="109"/>
    </row>
    <row r="870" spans="5:8" ht="12.75">
      <c r="E870" s="7"/>
      <c r="H870" s="109"/>
    </row>
    <row r="871" spans="5:8" ht="12.75">
      <c r="E871" s="7"/>
      <c r="H871" s="109"/>
    </row>
    <row r="872" spans="5:8" ht="12.75">
      <c r="E872" s="7"/>
      <c r="H872" s="109"/>
    </row>
    <row r="873" spans="5:8" ht="12.75">
      <c r="E873" s="7"/>
      <c r="H873" s="109"/>
    </row>
    <row r="874" spans="5:8" ht="12.75">
      <c r="E874" s="7"/>
      <c r="H874" s="109"/>
    </row>
    <row r="875" spans="5:8" ht="12.75">
      <c r="E875" s="7"/>
      <c r="H875" s="109"/>
    </row>
    <row r="878" ht="12.75">
      <c r="A878" t="s">
        <v>406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440</v>
      </c>
      <c r="B2" s="118" t="s">
        <v>902</v>
      </c>
      <c r="C2" s="118" t="s">
        <v>441</v>
      </c>
    </row>
    <row r="3" spans="1:3" ht="12.75">
      <c r="A3" s="118" t="s">
        <v>442</v>
      </c>
      <c r="B3" s="118" t="s">
        <v>903</v>
      </c>
      <c r="C3" s="118" t="s">
        <v>443</v>
      </c>
    </row>
    <row r="4" spans="1:3" ht="12.75">
      <c r="A4" s="118" t="s">
        <v>444</v>
      </c>
      <c r="B4" s="118" t="s">
        <v>904</v>
      </c>
      <c r="C4" s="118" t="s">
        <v>445</v>
      </c>
    </row>
    <row r="5" spans="1:3" ht="12.75">
      <c r="A5" s="118" t="s">
        <v>446</v>
      </c>
      <c r="B5" s="118" t="s">
        <v>905</v>
      </c>
      <c r="C5" s="118" t="s">
        <v>447</v>
      </c>
    </row>
    <row r="6" spans="1:3" ht="12.75">
      <c r="A6" s="118" t="s">
        <v>448</v>
      </c>
      <c r="B6" s="118" t="s">
        <v>204</v>
      </c>
      <c r="C6" s="118" t="s">
        <v>449</v>
      </c>
    </row>
    <row r="7" spans="1:3" ht="12.75">
      <c r="A7" s="118" t="s">
        <v>450</v>
      </c>
      <c r="B7" s="118" t="s">
        <v>205</v>
      </c>
      <c r="C7" s="118" t="s">
        <v>451</v>
      </c>
    </row>
    <row r="8" spans="1:3" ht="12.75">
      <c r="A8" s="118" t="s">
        <v>452</v>
      </c>
      <c r="B8" s="118" t="s">
        <v>206</v>
      </c>
      <c r="C8" s="118" t="s">
        <v>454</v>
      </c>
    </row>
    <row r="9" spans="1:3" ht="12.75">
      <c r="A9" s="118" t="s">
        <v>455</v>
      </c>
      <c r="B9" s="118" t="s">
        <v>207</v>
      </c>
      <c r="C9" s="118" t="s">
        <v>457</v>
      </c>
    </row>
    <row r="10" spans="1:3" ht="12.75">
      <c r="A10" s="118" t="s">
        <v>458</v>
      </c>
      <c r="B10" s="118" t="s">
        <v>208</v>
      </c>
      <c r="C10" s="118" t="s">
        <v>460</v>
      </c>
    </row>
    <row r="11" spans="1:3" ht="12.75">
      <c r="A11" s="118" t="s">
        <v>461</v>
      </c>
      <c r="B11" s="118" t="s">
        <v>453</v>
      </c>
      <c r="C11" s="118" t="s">
        <v>463</v>
      </c>
    </row>
    <row r="12" spans="1:3" ht="12.75">
      <c r="A12" s="118" t="s">
        <v>464</v>
      </c>
      <c r="B12" s="118" t="s">
        <v>456</v>
      </c>
      <c r="C12" s="118" t="s">
        <v>466</v>
      </c>
    </row>
    <row r="13" spans="1:3" ht="12.75">
      <c r="A13" s="118" t="s">
        <v>467</v>
      </c>
      <c r="B13" s="118" t="s">
        <v>459</v>
      </c>
      <c r="C13" s="118" t="s">
        <v>469</v>
      </c>
    </row>
    <row r="14" spans="1:3" ht="12.75">
      <c r="A14" s="118" t="s">
        <v>470</v>
      </c>
      <c r="B14" s="118" t="s">
        <v>462</v>
      </c>
      <c r="C14" s="118" t="s">
        <v>472</v>
      </c>
    </row>
    <row r="15" spans="1:3" ht="12.75">
      <c r="A15" s="118" t="s">
        <v>473</v>
      </c>
      <c r="B15" s="118" t="s">
        <v>465</v>
      </c>
      <c r="C15" s="118" t="s">
        <v>475</v>
      </c>
    </row>
    <row r="16" spans="1:3" ht="12.75">
      <c r="A16" s="118" t="s">
        <v>477</v>
      </c>
      <c r="B16" s="118" t="s">
        <v>476</v>
      </c>
      <c r="C16" s="118" t="s">
        <v>479</v>
      </c>
    </row>
    <row r="17" spans="1:3" ht="12.75">
      <c r="A17" s="118" t="s">
        <v>480</v>
      </c>
      <c r="B17" s="118" t="s">
        <v>468</v>
      </c>
      <c r="C17" s="118" t="s">
        <v>482</v>
      </c>
    </row>
    <row r="18" spans="1:3" ht="12.75">
      <c r="A18" s="118" t="s">
        <v>483</v>
      </c>
      <c r="B18" s="118" t="s">
        <v>471</v>
      </c>
      <c r="C18" s="118" t="s">
        <v>485</v>
      </c>
    </row>
    <row r="19" spans="1:3" ht="12.75">
      <c r="A19" s="118" t="s">
        <v>486</v>
      </c>
      <c r="B19" s="118" t="s">
        <v>474</v>
      </c>
      <c r="C19" s="118" t="s">
        <v>488</v>
      </c>
    </row>
    <row r="20" spans="1:3" ht="12.75">
      <c r="A20" s="118" t="s">
        <v>489</v>
      </c>
      <c r="B20" s="118" t="s">
        <v>478</v>
      </c>
      <c r="C20" s="118" t="s">
        <v>491</v>
      </c>
    </row>
    <row r="21" spans="1:3" ht="12.75">
      <c r="A21" s="118" t="s">
        <v>492</v>
      </c>
      <c r="B21" s="118" t="s">
        <v>484</v>
      </c>
      <c r="C21" s="118" t="s">
        <v>494</v>
      </c>
    </row>
    <row r="22" spans="1:3" ht="12.75">
      <c r="A22" s="118" t="s">
        <v>495</v>
      </c>
      <c r="B22" s="118" t="s">
        <v>481</v>
      </c>
      <c r="C22" s="118" t="s">
        <v>497</v>
      </c>
    </row>
    <row r="23" spans="1:3" ht="12.75">
      <c r="A23" s="118" t="s">
        <v>498</v>
      </c>
      <c r="B23" s="118" t="s">
        <v>493</v>
      </c>
      <c r="C23" s="118" t="s">
        <v>500</v>
      </c>
    </row>
    <row r="24" spans="1:3" ht="12.75">
      <c r="A24" s="118" t="s">
        <v>501</v>
      </c>
      <c r="B24" s="118" t="s">
        <v>487</v>
      </c>
      <c r="C24" s="118" t="s">
        <v>503</v>
      </c>
    </row>
    <row r="25" spans="1:3" ht="12.75">
      <c r="A25" s="118" t="s">
        <v>504</v>
      </c>
      <c r="B25" s="118" t="s">
        <v>490</v>
      </c>
      <c r="C25" s="118" t="s">
        <v>506</v>
      </c>
    </row>
    <row r="26" spans="1:3" ht="12.75">
      <c r="A26" s="118" t="s">
        <v>507</v>
      </c>
      <c r="B26" s="118" t="s">
        <v>496</v>
      </c>
      <c r="C26" s="118" t="s">
        <v>509</v>
      </c>
    </row>
    <row r="27" spans="1:3" ht="12.75">
      <c r="A27" s="118" t="s">
        <v>510</v>
      </c>
      <c r="B27" s="118" t="s">
        <v>499</v>
      </c>
      <c r="C27" s="118" t="s">
        <v>512</v>
      </c>
    </row>
    <row r="28" spans="1:3" ht="12.75">
      <c r="A28" s="118" t="s">
        <v>513</v>
      </c>
      <c r="B28" s="118" t="s">
        <v>502</v>
      </c>
      <c r="C28" s="118" t="s">
        <v>515</v>
      </c>
    </row>
    <row r="29" spans="1:3" ht="12.75">
      <c r="A29" s="118" t="s">
        <v>517</v>
      </c>
      <c r="B29" s="118" t="s">
        <v>516</v>
      </c>
      <c r="C29" s="118" t="s">
        <v>519</v>
      </c>
    </row>
    <row r="30" spans="1:3" ht="12.75">
      <c r="A30" s="118" t="s">
        <v>520</v>
      </c>
      <c r="B30" s="118" t="s">
        <v>505</v>
      </c>
      <c r="C30" s="118" t="s">
        <v>522</v>
      </c>
    </row>
    <row r="31" spans="1:3" ht="12.75">
      <c r="A31" s="118" t="s">
        <v>523</v>
      </c>
      <c r="B31" s="118" t="s">
        <v>508</v>
      </c>
      <c r="C31" s="118" t="s">
        <v>525</v>
      </c>
    </row>
    <row r="32" spans="1:3" ht="12.75">
      <c r="A32" s="118" t="s">
        <v>526</v>
      </c>
      <c r="B32" s="118" t="s">
        <v>511</v>
      </c>
      <c r="C32" s="118" t="s">
        <v>528</v>
      </c>
    </row>
    <row r="33" spans="1:3" ht="12.75">
      <c r="A33" s="118" t="s">
        <v>529</v>
      </c>
      <c r="B33" s="118" t="s">
        <v>514</v>
      </c>
      <c r="C33" s="118" t="s">
        <v>531</v>
      </c>
    </row>
    <row r="34" spans="1:3" ht="12.75">
      <c r="A34" s="118" t="s">
        <v>532</v>
      </c>
      <c r="B34" s="118" t="s">
        <v>518</v>
      </c>
      <c r="C34" s="118" t="s">
        <v>534</v>
      </c>
    </row>
    <row r="35" spans="1:3" ht="12.75">
      <c r="A35" s="118" t="s">
        <v>535</v>
      </c>
      <c r="B35" s="118" t="s">
        <v>521</v>
      </c>
      <c r="C35" s="118" t="s">
        <v>537</v>
      </c>
    </row>
    <row r="36" spans="1:3" ht="12.75">
      <c r="A36" s="118" t="s">
        <v>538</v>
      </c>
      <c r="B36" s="118" t="s">
        <v>524</v>
      </c>
      <c r="C36" s="118" t="s">
        <v>540</v>
      </c>
    </row>
    <row r="37" spans="1:3" ht="12.75">
      <c r="A37" s="118" t="s">
        <v>541</v>
      </c>
      <c r="B37" s="118" t="s">
        <v>530</v>
      </c>
      <c r="C37" s="118" t="s">
        <v>543</v>
      </c>
    </row>
    <row r="38" spans="1:3" ht="12.75">
      <c r="A38" s="118" t="s">
        <v>544</v>
      </c>
      <c r="B38" s="118" t="s">
        <v>527</v>
      </c>
      <c r="C38" s="118" t="s">
        <v>546</v>
      </c>
    </row>
    <row r="39" spans="1:3" ht="12.75">
      <c r="A39" s="118" t="s">
        <v>547</v>
      </c>
      <c r="B39" s="118" t="s">
        <v>533</v>
      </c>
      <c r="C39" s="118" t="s">
        <v>549</v>
      </c>
    </row>
    <row r="40" spans="1:3" ht="12.75">
      <c r="A40" s="118" t="s">
        <v>550</v>
      </c>
      <c r="B40" s="118" t="s">
        <v>548</v>
      </c>
      <c r="C40" s="118" t="s">
        <v>552</v>
      </c>
    </row>
    <row r="41" spans="1:3" ht="12.75">
      <c r="A41" s="118" t="s">
        <v>553</v>
      </c>
      <c r="B41" s="118" t="s">
        <v>536</v>
      </c>
      <c r="C41" s="118" t="s">
        <v>555</v>
      </c>
    </row>
    <row r="42" spans="1:3" ht="12.75">
      <c r="A42" s="118" t="s">
        <v>556</v>
      </c>
      <c r="B42" s="118" t="s">
        <v>539</v>
      </c>
      <c r="C42" s="118" t="s">
        <v>558</v>
      </c>
    </row>
    <row r="43" spans="1:3" ht="12.75">
      <c r="A43" s="118" t="s">
        <v>559</v>
      </c>
      <c r="B43" s="118" t="s">
        <v>542</v>
      </c>
      <c r="C43" s="118" t="s">
        <v>561</v>
      </c>
    </row>
    <row r="44" spans="1:3" ht="12.75">
      <c r="A44" s="118" t="s">
        <v>562</v>
      </c>
      <c r="B44" s="118" t="s">
        <v>545</v>
      </c>
      <c r="C44" s="118" t="s">
        <v>564</v>
      </c>
    </row>
    <row r="45" spans="1:3" ht="12.75">
      <c r="A45" s="118" t="s">
        <v>565</v>
      </c>
      <c r="B45" s="118" t="s">
        <v>551</v>
      </c>
      <c r="C45" s="118" t="s">
        <v>567</v>
      </c>
    </row>
    <row r="46" spans="1:3" ht="12.75">
      <c r="A46" s="118" t="s">
        <v>570</v>
      </c>
      <c r="B46" s="118" t="s">
        <v>568</v>
      </c>
      <c r="C46" s="118" t="s">
        <v>572</v>
      </c>
    </row>
    <row r="47" spans="1:3" ht="12.75">
      <c r="A47" s="118" t="s">
        <v>573</v>
      </c>
      <c r="B47" s="118" t="s">
        <v>560</v>
      </c>
      <c r="C47" s="118" t="s">
        <v>575</v>
      </c>
    </row>
    <row r="48" spans="1:3" ht="12.75">
      <c r="A48" s="118" t="s">
        <v>576</v>
      </c>
      <c r="B48" s="118" t="s">
        <v>554</v>
      </c>
      <c r="C48" s="118" t="s">
        <v>578</v>
      </c>
    </row>
    <row r="49" spans="1:3" ht="12.75">
      <c r="A49" s="118" t="s">
        <v>579</v>
      </c>
      <c r="B49" s="118" t="s">
        <v>566</v>
      </c>
      <c r="C49" s="118" t="s">
        <v>581</v>
      </c>
    </row>
    <row r="50" spans="1:3" ht="12.75">
      <c r="A50" s="118" t="s">
        <v>582</v>
      </c>
      <c r="B50" s="118" t="s">
        <v>563</v>
      </c>
      <c r="C50" s="118" t="s">
        <v>584</v>
      </c>
    </row>
    <row r="51" spans="1:3" ht="12.75">
      <c r="A51" s="118" t="s">
        <v>585</v>
      </c>
      <c r="B51" s="118" t="s">
        <v>557</v>
      </c>
      <c r="C51" s="118" t="s">
        <v>587</v>
      </c>
    </row>
    <row r="52" spans="1:3" ht="12.75">
      <c r="A52" s="118" t="s">
        <v>589</v>
      </c>
      <c r="B52" s="118" t="s">
        <v>588</v>
      </c>
      <c r="C52" s="118" t="s">
        <v>591</v>
      </c>
    </row>
    <row r="53" spans="1:3" ht="12.75">
      <c r="A53" s="118" t="s">
        <v>592</v>
      </c>
      <c r="B53" s="118" t="s">
        <v>571</v>
      </c>
      <c r="C53" s="118" t="s">
        <v>594</v>
      </c>
    </row>
    <row r="54" spans="1:3" ht="12.75">
      <c r="A54" s="118" t="s">
        <v>595</v>
      </c>
      <c r="B54" s="118" t="s">
        <v>574</v>
      </c>
      <c r="C54" s="118" t="s">
        <v>597</v>
      </c>
    </row>
    <row r="55" spans="1:3" ht="12.75">
      <c r="A55" s="118" t="s">
        <v>598</v>
      </c>
      <c r="B55" s="118" t="s">
        <v>577</v>
      </c>
      <c r="C55" s="118" t="s">
        <v>600</v>
      </c>
    </row>
    <row r="56" spans="1:3" ht="12.75">
      <c r="A56" s="118" t="s">
        <v>602</v>
      </c>
      <c r="B56" s="118" t="s">
        <v>601</v>
      </c>
      <c r="C56" s="118" t="s">
        <v>604</v>
      </c>
    </row>
    <row r="57" spans="1:3" ht="12.75">
      <c r="A57" s="118" t="s">
        <v>605</v>
      </c>
      <c r="B57" s="118" t="s">
        <v>580</v>
      </c>
      <c r="C57" s="118" t="s">
        <v>607</v>
      </c>
    </row>
    <row r="58" spans="1:3" ht="12.75">
      <c r="A58" s="118" t="s">
        <v>608</v>
      </c>
      <c r="B58" s="118" t="s">
        <v>583</v>
      </c>
      <c r="C58" s="118" t="s">
        <v>610</v>
      </c>
    </row>
    <row r="59" spans="1:3" ht="12.75">
      <c r="A59" s="118" t="s">
        <v>611</v>
      </c>
      <c r="B59" s="118" t="s">
        <v>586</v>
      </c>
      <c r="C59" s="118" t="s">
        <v>613</v>
      </c>
    </row>
    <row r="60" spans="1:3" ht="12.75">
      <c r="A60" s="118" t="s">
        <v>614</v>
      </c>
      <c r="B60" s="118" t="s">
        <v>590</v>
      </c>
      <c r="C60" s="118" t="s">
        <v>616</v>
      </c>
    </row>
    <row r="61" spans="1:3" ht="12.75">
      <c r="A61" s="118" t="s">
        <v>617</v>
      </c>
      <c r="B61" s="118" t="s">
        <v>593</v>
      </c>
      <c r="C61" s="118" t="s">
        <v>619</v>
      </c>
    </row>
    <row r="62" spans="1:3" ht="12.75">
      <c r="A62" s="118" t="s">
        <v>620</v>
      </c>
      <c r="B62" s="118" t="s">
        <v>596</v>
      </c>
      <c r="C62" s="118" t="s">
        <v>622</v>
      </c>
    </row>
    <row r="63" spans="1:3" ht="12.75">
      <c r="A63" s="118" t="s">
        <v>623</v>
      </c>
      <c r="B63" s="118" t="s">
        <v>599</v>
      </c>
      <c r="C63" s="118" t="s">
        <v>625</v>
      </c>
    </row>
    <row r="64" spans="1:3" ht="12.75">
      <c r="A64" s="118" t="s">
        <v>626</v>
      </c>
      <c r="B64" s="118" t="s">
        <v>603</v>
      </c>
      <c r="C64" s="118" t="s">
        <v>628</v>
      </c>
    </row>
    <row r="65" spans="1:3" ht="12.75">
      <c r="A65" s="118" t="s">
        <v>629</v>
      </c>
      <c r="B65" s="118" t="s">
        <v>606</v>
      </c>
      <c r="C65" s="118" t="s">
        <v>631</v>
      </c>
    </row>
    <row r="66" spans="1:3" ht="12.75">
      <c r="A66" s="118" t="s">
        <v>632</v>
      </c>
      <c r="B66" s="118" t="s">
        <v>609</v>
      </c>
      <c r="C66" s="118" t="s">
        <v>634</v>
      </c>
    </row>
    <row r="67" spans="1:3" ht="12.75">
      <c r="A67" s="118" t="s">
        <v>635</v>
      </c>
      <c r="B67" s="118" t="s">
        <v>612</v>
      </c>
      <c r="C67" s="118" t="s">
        <v>637</v>
      </c>
    </row>
    <row r="68" spans="1:3" ht="12.75">
      <c r="A68" s="118" t="s">
        <v>639</v>
      </c>
      <c r="B68" s="118" t="s">
        <v>638</v>
      </c>
      <c r="C68" s="118" t="s">
        <v>641</v>
      </c>
    </row>
    <row r="69" spans="1:3" ht="12.75">
      <c r="A69" s="118" t="s">
        <v>642</v>
      </c>
      <c r="B69" s="118" t="s">
        <v>615</v>
      </c>
      <c r="C69" s="118" t="s">
        <v>644</v>
      </c>
    </row>
    <row r="70" spans="1:3" ht="12.75">
      <c r="A70" s="118" t="s">
        <v>646</v>
      </c>
      <c r="B70" s="118" t="s">
        <v>645</v>
      </c>
      <c r="C70" s="118" t="s">
        <v>648</v>
      </c>
    </row>
    <row r="71" spans="1:3" ht="12.75">
      <c r="A71" s="118" t="s">
        <v>649</v>
      </c>
      <c r="B71" s="118" t="s">
        <v>624</v>
      </c>
      <c r="C71" s="118" t="s">
        <v>650</v>
      </c>
    </row>
    <row r="72" spans="1:3" ht="12.75">
      <c r="A72" s="118" t="s">
        <v>651</v>
      </c>
      <c r="B72" s="118" t="s">
        <v>618</v>
      </c>
      <c r="C72" s="118" t="s">
        <v>652</v>
      </c>
    </row>
    <row r="73" spans="1:3" ht="12.75">
      <c r="A73" s="118" t="s">
        <v>653</v>
      </c>
      <c r="B73" s="118" t="s">
        <v>621</v>
      </c>
      <c r="C73" s="118" t="s">
        <v>654</v>
      </c>
    </row>
    <row r="74" spans="1:3" ht="12.75">
      <c r="A74" s="118" t="s">
        <v>656</v>
      </c>
      <c r="B74" s="118" t="s">
        <v>655</v>
      </c>
      <c r="C74" s="118" t="s">
        <v>657</v>
      </c>
    </row>
    <row r="75" spans="1:3" ht="12.75">
      <c r="A75" s="118" t="s">
        <v>658</v>
      </c>
      <c r="B75" s="118" t="s">
        <v>630</v>
      </c>
      <c r="C75" s="118" t="s">
        <v>659</v>
      </c>
    </row>
    <row r="76" spans="1:3" ht="12.75">
      <c r="A76" s="118" t="s">
        <v>660</v>
      </c>
      <c r="B76" s="118" t="s">
        <v>627</v>
      </c>
      <c r="C76" s="118" t="s">
        <v>661</v>
      </c>
    </row>
    <row r="77" spans="1:3" ht="12.75">
      <c r="A77" s="118" t="s">
        <v>662</v>
      </c>
      <c r="B77" s="118" t="s">
        <v>633</v>
      </c>
      <c r="C77" s="118" t="s">
        <v>663</v>
      </c>
    </row>
    <row r="78" spans="1:3" ht="12.75">
      <c r="A78" s="118" t="s">
        <v>664</v>
      </c>
      <c r="B78" s="118" t="s">
        <v>636</v>
      </c>
      <c r="C78" s="118" t="s">
        <v>665</v>
      </c>
    </row>
    <row r="79" spans="1:3" ht="12.75">
      <c r="A79" s="118" t="s">
        <v>667</v>
      </c>
      <c r="B79" s="118" t="s">
        <v>666</v>
      </c>
      <c r="C79" s="118" t="s">
        <v>668</v>
      </c>
    </row>
    <row r="80" spans="1:3" ht="12.75">
      <c r="A80" s="118" t="s">
        <v>669</v>
      </c>
      <c r="B80" s="118" t="s">
        <v>647</v>
      </c>
      <c r="C80" s="118" t="s">
        <v>670</v>
      </c>
    </row>
    <row r="81" spans="1:3" ht="12.75">
      <c r="A81" s="118" t="s">
        <v>671</v>
      </c>
      <c r="B81" s="118" t="s">
        <v>640</v>
      </c>
      <c r="C81" s="118" t="s">
        <v>672</v>
      </c>
    </row>
    <row r="82" spans="1:3" ht="12.75">
      <c r="A82" s="118" t="s">
        <v>674</v>
      </c>
      <c r="B82" s="118" t="s">
        <v>673</v>
      </c>
      <c r="C82" s="118" t="s">
        <v>675</v>
      </c>
    </row>
    <row r="83" spans="1:3" ht="12.75">
      <c r="A83" s="118" t="s">
        <v>676</v>
      </c>
      <c r="B83" s="118" t="s">
        <v>643</v>
      </c>
      <c r="C83" s="118" t="s">
        <v>677</v>
      </c>
    </row>
    <row r="84" spans="1:3" ht="12.75">
      <c r="A84" s="118" t="s">
        <v>949</v>
      </c>
      <c r="B84" s="118" t="s">
        <v>947</v>
      </c>
      <c r="C84" s="118" t="s">
        <v>946</v>
      </c>
    </row>
    <row r="85" spans="1:2" ht="12.75">
      <c r="A85" s="118" t="s">
        <v>950</v>
      </c>
      <c r="B85" s="118" t="s">
        <v>948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28">
      <selection activeCell="P51" sqref="P5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340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934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1380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981</v>
      </c>
      <c r="P19" s="32" t="s">
        <v>1417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961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902</v>
      </c>
      <c r="P21" s="36">
        <v>0</v>
      </c>
    </row>
    <row r="22" spans="1:16" ht="15.75">
      <c r="A22" s="4" t="s">
        <v>962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903</v>
      </c>
      <c r="P22" s="36">
        <v>6</v>
      </c>
    </row>
    <row r="23" spans="1:16" ht="15.75">
      <c r="A23" s="4" t="s">
        <v>963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904</v>
      </c>
      <c r="P23" s="36">
        <v>6</v>
      </c>
    </row>
    <row r="24" spans="1:16" ht="15.75">
      <c r="A24" s="8" t="s">
        <v>1205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905</v>
      </c>
      <c r="P24" s="36">
        <v>6</v>
      </c>
    </row>
    <row r="25" spans="1:16" ht="15.75">
      <c r="A25" s="4" t="s">
        <v>964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204</v>
      </c>
      <c r="P25" s="36">
        <v>9</v>
      </c>
    </row>
    <row r="26" spans="1:16" ht="15.75">
      <c r="A26" s="4" t="s">
        <v>965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205</v>
      </c>
      <c r="P26" s="36">
        <v>6</v>
      </c>
    </row>
    <row r="27" spans="1:16" ht="15.75">
      <c r="A27" s="4" t="s">
        <v>966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206</v>
      </c>
      <c r="P27" s="36">
        <v>0</v>
      </c>
    </row>
    <row r="28" spans="1:16" ht="15.75">
      <c r="A28" s="4" t="s">
        <v>967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207</v>
      </c>
      <c r="P28" s="36">
        <v>7</v>
      </c>
    </row>
    <row r="29" spans="1:16" ht="15.75">
      <c r="A29" s="4" t="s">
        <v>968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208</v>
      </c>
      <c r="P29" s="36">
        <v>11</v>
      </c>
    </row>
    <row r="30" spans="1:16" ht="15.75">
      <c r="A30" s="4" t="s">
        <v>969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10</v>
      </c>
    </row>
    <row r="31" spans="1:16" ht="15.75">
      <c r="A31" s="4" t="s">
        <v>970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5</v>
      </c>
    </row>
    <row r="32" spans="1:16" ht="15.75">
      <c r="A32" s="4" t="s">
        <v>971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6</v>
      </c>
    </row>
    <row r="33" spans="1:16" ht="15.75">
      <c r="A33" s="4" t="s">
        <v>972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973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974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975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1385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976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977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978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6</v>
      </c>
    </row>
    <row r="41" spans="1:16" ht="25.5">
      <c r="A41" s="42" t="s">
        <v>31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6</v>
      </c>
    </row>
    <row r="42" spans="1:16" ht="25.5">
      <c r="A42" s="42" t="s">
        <v>32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6</v>
      </c>
    </row>
    <row r="43" spans="1:16" ht="15.75">
      <c r="A43" s="42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6</v>
      </c>
    </row>
    <row r="44" spans="1:16" ht="15.75">
      <c r="A44" s="42" t="s">
        <v>1415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6</v>
      </c>
    </row>
    <row r="45" spans="1:16" ht="15.75">
      <c r="A45" s="42" t="s">
        <v>34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6</v>
      </c>
    </row>
    <row r="46" spans="1:16" ht="25.5">
      <c r="A46" s="42" t="s">
        <v>65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66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67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68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1203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1204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1158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38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935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1380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981</v>
      </c>
      <c r="P19" s="6" t="s">
        <v>36</v>
      </c>
      <c r="Q19" s="6" t="s">
        <v>37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434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3</v>
      </c>
      <c r="Q21" s="36">
        <v>0</v>
      </c>
    </row>
    <row r="22" spans="1:17" ht="15.75">
      <c r="A22" s="8" t="s">
        <v>435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4</v>
      </c>
      <c r="Q22" s="36">
        <v>0</v>
      </c>
    </row>
    <row r="23" spans="1:17" ht="15.75">
      <c r="A23" s="8" t="s">
        <v>436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1</v>
      </c>
      <c r="Q23" s="36">
        <v>0</v>
      </c>
    </row>
    <row r="24" spans="1:17" ht="15.75">
      <c r="A24" s="8" t="s">
        <v>437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8</v>
      </c>
      <c r="Q24" s="36">
        <v>0</v>
      </c>
    </row>
    <row r="25" spans="1:17" ht="26.25">
      <c r="A25" s="8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8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P36" sqref="P36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926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980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1386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981</v>
      </c>
      <c r="P17" s="264" t="s">
        <v>1387</v>
      </c>
      <c r="Q17" s="264" t="s">
        <v>1418</v>
      </c>
      <c r="R17" s="246" t="s">
        <v>992</v>
      </c>
      <c r="S17" s="246"/>
      <c r="T17" s="246"/>
      <c r="U17" s="265" t="s">
        <v>1133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1388</v>
      </c>
      <c r="S18" s="258" t="s">
        <v>848</v>
      </c>
      <c r="T18" s="258" t="s">
        <v>1213</v>
      </c>
      <c r="U18" s="260" t="s">
        <v>1210</v>
      </c>
      <c r="V18" s="261"/>
      <c r="W18" s="260" t="s">
        <v>1211</v>
      </c>
      <c r="X18" s="261"/>
      <c r="Y18" s="260" t="s">
        <v>1215</v>
      </c>
      <c r="Z18" s="261"/>
      <c r="AA18" s="260" t="s">
        <v>1216</v>
      </c>
      <c r="AB18" s="261"/>
      <c r="AC18" s="260" t="s">
        <v>1217</v>
      </c>
      <c r="AD18" s="261"/>
      <c r="AE18" s="260" t="s">
        <v>120</v>
      </c>
      <c r="AF18" s="261"/>
      <c r="AG18" s="260" t="s">
        <v>1000</v>
      </c>
      <c r="AH18" s="261"/>
      <c r="AI18" s="260" t="s">
        <v>1001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1212</v>
      </c>
      <c r="V19" s="30" t="s">
        <v>1214</v>
      </c>
      <c r="W19" s="30" t="s">
        <v>1212</v>
      </c>
      <c r="X19" s="30" t="s">
        <v>1214</v>
      </c>
      <c r="Y19" s="30" t="s">
        <v>1212</v>
      </c>
      <c r="Z19" s="30" t="s">
        <v>1214</v>
      </c>
      <c r="AA19" s="30" t="s">
        <v>1212</v>
      </c>
      <c r="AB19" s="30" t="s">
        <v>1214</v>
      </c>
      <c r="AC19" s="30" t="s">
        <v>1212</v>
      </c>
      <c r="AD19" s="30" t="s">
        <v>1214</v>
      </c>
      <c r="AE19" s="30" t="s">
        <v>1212</v>
      </c>
      <c r="AF19" s="30" t="s">
        <v>1214</v>
      </c>
      <c r="AG19" s="30" t="s">
        <v>1212</v>
      </c>
      <c r="AH19" s="30" t="s">
        <v>1214</v>
      </c>
      <c r="AI19" s="30" t="s">
        <v>1212</v>
      </c>
      <c r="AJ19" s="30" t="s">
        <v>1214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887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/>
      <c r="S21" s="54"/>
      <c r="T21" s="54">
        <v>0</v>
      </c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1206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4</v>
      </c>
      <c r="R22" s="54"/>
      <c r="S22" s="54"/>
      <c r="T22" s="54">
        <v>3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938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/>
      <c r="S23" s="54"/>
      <c r="T23" s="54">
        <v>0</v>
      </c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1207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5</v>
      </c>
      <c r="R24" s="54"/>
      <c r="S24" s="54"/>
      <c r="T24" s="54">
        <v>2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1208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6</v>
      </c>
      <c r="R25" s="54"/>
      <c r="S25" s="54"/>
      <c r="T25" s="54">
        <v>3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888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6</v>
      </c>
      <c r="R26" s="54"/>
      <c r="S26" s="54"/>
      <c r="T26" s="54">
        <v>3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889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9</v>
      </c>
      <c r="R27" s="54"/>
      <c r="S27" s="54"/>
      <c r="T27" s="54">
        <v>6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890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6</v>
      </c>
      <c r="R28" s="54"/>
      <c r="S28" s="54"/>
      <c r="T28" s="54">
        <v>1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891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0</v>
      </c>
      <c r="Q29" s="54">
        <v>0</v>
      </c>
      <c r="R29" s="54"/>
      <c r="S29" s="54"/>
      <c r="T29" s="54">
        <v>0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892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7</v>
      </c>
      <c r="R30" s="54"/>
      <c r="S30" s="54"/>
      <c r="T30" s="54">
        <v>5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893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12</v>
      </c>
      <c r="R31" s="54"/>
      <c r="S31" s="54"/>
      <c r="T31" s="54">
        <v>4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894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/>
      <c r="S32" s="54"/>
      <c r="T32" s="54">
        <v>0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895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5</v>
      </c>
      <c r="R33" s="54"/>
      <c r="S33" s="54"/>
      <c r="T33" s="54">
        <v>2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896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/>
      <c r="S34" s="54"/>
      <c r="T34" s="54">
        <v>0</v>
      </c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1209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9</v>
      </c>
      <c r="Q35" s="54">
        <f>SUM(Q21:Q34)</f>
        <v>60</v>
      </c>
      <c r="R35" s="54"/>
      <c r="S35" s="54"/>
      <c r="T35" s="54">
        <v>29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1053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122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2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121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123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1159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1160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1161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1162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1045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1163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1164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359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1046</v>
      </c>
      <c r="O48" s="124">
        <v>28</v>
      </c>
      <c r="P48" s="127">
        <v>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364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1165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1166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1057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7">
      <selection activeCell="V40" sqref="V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125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157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126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1380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981</v>
      </c>
      <c r="P18" s="246" t="s">
        <v>1389</v>
      </c>
      <c r="Q18" s="246"/>
      <c r="R18" s="246" t="s">
        <v>1277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1390</v>
      </c>
      <c r="Q19" s="6" t="s">
        <v>886</v>
      </c>
      <c r="R19" s="6" t="s">
        <v>127</v>
      </c>
      <c r="S19" s="6" t="s">
        <v>128</v>
      </c>
      <c r="T19" s="6" t="s">
        <v>129</v>
      </c>
      <c r="U19" s="6" t="s">
        <v>130</v>
      </c>
      <c r="V19" s="6" t="s">
        <v>156</v>
      </c>
    </row>
    <row r="20" spans="1:22" ht="12.75">
      <c r="A20" s="270">
        <v>1</v>
      </c>
      <c r="B20" s="251"/>
      <c r="C20" s="270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131</v>
      </c>
      <c r="C21" s="22"/>
      <c r="D21" s="129" t="s">
        <v>341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/>
      <c r="S21" s="36"/>
      <c r="T21" s="36"/>
      <c r="U21" s="36"/>
      <c r="V21" s="36"/>
    </row>
    <row r="22" spans="1:22" ht="15.75">
      <c r="A22" s="128"/>
      <c r="B22" s="132" t="s">
        <v>133</v>
      </c>
      <c r="C22" s="128"/>
      <c r="D22" s="129" t="s">
        <v>1500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4</v>
      </c>
      <c r="Q22" s="36">
        <v>3</v>
      </c>
      <c r="R22" s="36"/>
      <c r="S22" s="36">
        <v>4</v>
      </c>
      <c r="T22" s="36"/>
      <c r="U22" s="36"/>
      <c r="V22" s="36"/>
    </row>
    <row r="23" spans="1:22" ht="15.75">
      <c r="A23" s="128" t="s">
        <v>897</v>
      </c>
      <c r="B23" s="132" t="s">
        <v>135</v>
      </c>
      <c r="C23" s="128"/>
      <c r="D23" s="129" t="s">
        <v>1051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</v>
      </c>
      <c r="Q23" s="36">
        <v>0</v>
      </c>
      <c r="R23" s="36"/>
      <c r="S23" s="36"/>
      <c r="T23" s="36"/>
      <c r="U23" s="36"/>
      <c r="V23" s="36"/>
    </row>
    <row r="24" spans="1:22" ht="15.75">
      <c r="A24" s="128"/>
      <c r="B24" s="132" t="s">
        <v>137</v>
      </c>
      <c r="C24" s="128" t="s">
        <v>138</v>
      </c>
      <c r="D24" s="129" t="s">
        <v>1047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4</v>
      </c>
      <c r="Q24" s="36">
        <v>2</v>
      </c>
      <c r="R24" s="36"/>
      <c r="S24" s="36"/>
      <c r="T24" s="36"/>
      <c r="U24" s="36"/>
      <c r="V24" s="36"/>
    </row>
    <row r="25" spans="1:22" ht="15.75">
      <c r="A25" s="128" t="s">
        <v>1238</v>
      </c>
      <c r="B25" s="132" t="s">
        <v>1239</v>
      </c>
      <c r="C25" s="128" t="s">
        <v>1240</v>
      </c>
      <c r="D25" s="129" t="s">
        <v>132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9</v>
      </c>
      <c r="Q25" s="36">
        <v>5</v>
      </c>
      <c r="R25" s="36"/>
      <c r="S25" s="36"/>
      <c r="T25" s="36"/>
      <c r="U25" s="36"/>
      <c r="V25" s="36"/>
    </row>
    <row r="26" spans="1:22" ht="15.75">
      <c r="A26" s="128"/>
      <c r="B26" s="132" t="s">
        <v>1242</v>
      </c>
      <c r="C26" s="128" t="s">
        <v>1243</v>
      </c>
      <c r="D26" s="129" t="s">
        <v>134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7</v>
      </c>
      <c r="Q26" s="36">
        <v>4</v>
      </c>
      <c r="R26" s="36"/>
      <c r="S26" s="36"/>
      <c r="T26" s="36"/>
      <c r="U26" s="36"/>
      <c r="V26" s="36"/>
    </row>
    <row r="27" spans="1:22" ht="15.75">
      <c r="A27" s="128" t="s">
        <v>1245</v>
      </c>
      <c r="B27" s="132" t="s">
        <v>1246</v>
      </c>
      <c r="C27" s="128"/>
      <c r="D27" s="129" t="s">
        <v>136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7</v>
      </c>
      <c r="Q27" s="36">
        <v>3</v>
      </c>
      <c r="R27" s="36"/>
      <c r="S27" s="36"/>
      <c r="T27" s="36"/>
      <c r="U27" s="36"/>
      <c r="V27" s="36"/>
    </row>
    <row r="28" spans="1:22" ht="15.75">
      <c r="A28" s="128"/>
      <c r="B28" s="132" t="s">
        <v>1248</v>
      </c>
      <c r="C28" s="128"/>
      <c r="D28" s="129" t="s">
        <v>1237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4</v>
      </c>
      <c r="Q28" s="36">
        <v>1</v>
      </c>
      <c r="R28" s="36"/>
      <c r="S28" s="36"/>
      <c r="T28" s="36"/>
      <c r="U28" s="36"/>
      <c r="V28" s="36"/>
    </row>
    <row r="29" spans="1:22" ht="15.75">
      <c r="A29" s="128" t="s">
        <v>1250</v>
      </c>
      <c r="B29" s="132" t="s">
        <v>1251</v>
      </c>
      <c r="C29" s="128" t="s">
        <v>1252</v>
      </c>
      <c r="D29" s="129" t="s">
        <v>1241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5</v>
      </c>
      <c r="Q29" s="36">
        <v>3</v>
      </c>
      <c r="R29" s="36"/>
      <c r="S29" s="36"/>
      <c r="T29" s="36"/>
      <c r="U29" s="36"/>
      <c r="V29" s="36"/>
    </row>
    <row r="30" spans="1:22" ht="15.75">
      <c r="A30" s="128"/>
      <c r="B30" s="132" t="s">
        <v>1254</v>
      </c>
      <c r="C30" s="128" t="s">
        <v>1240</v>
      </c>
      <c r="D30" s="129" t="s">
        <v>1244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7</v>
      </c>
      <c r="Q30" s="36">
        <v>4</v>
      </c>
      <c r="R30" s="36"/>
      <c r="S30" s="36"/>
      <c r="T30" s="36">
        <v>5</v>
      </c>
      <c r="U30" s="36"/>
      <c r="V30" s="36"/>
    </row>
    <row r="31" spans="1:22" ht="15.75">
      <c r="A31" s="128">
        <v>1</v>
      </c>
      <c r="B31" s="132" t="s">
        <v>1256</v>
      </c>
      <c r="C31" s="128" t="s">
        <v>1257</v>
      </c>
      <c r="D31" s="129" t="s">
        <v>1247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7</v>
      </c>
      <c r="Q31" s="36">
        <v>2</v>
      </c>
      <c r="R31" s="36"/>
      <c r="S31" s="36"/>
      <c r="T31" s="36">
        <v>7</v>
      </c>
      <c r="U31" s="36"/>
      <c r="V31" s="36"/>
    </row>
    <row r="32" spans="1:22" ht="15.75">
      <c r="A32" s="128"/>
      <c r="B32" s="132" t="s">
        <v>1259</v>
      </c>
      <c r="C32" s="128" t="s">
        <v>1243</v>
      </c>
      <c r="D32" s="129" t="s">
        <v>1249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</v>
      </c>
      <c r="Q32" s="36">
        <v>0</v>
      </c>
      <c r="R32" s="36"/>
      <c r="S32" s="36"/>
      <c r="T32" s="36"/>
      <c r="U32" s="36">
        <v>1</v>
      </c>
      <c r="V32" s="36">
        <v>1</v>
      </c>
    </row>
    <row r="33" spans="1:22" ht="15.75">
      <c r="A33" s="128" t="s">
        <v>1261</v>
      </c>
      <c r="B33" s="132" t="s">
        <v>1262</v>
      </c>
      <c r="C33" s="128" t="s">
        <v>1263</v>
      </c>
      <c r="D33" s="129" t="s">
        <v>1253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4</v>
      </c>
      <c r="Q33" s="36">
        <v>2</v>
      </c>
      <c r="R33" s="36"/>
      <c r="S33" s="36"/>
      <c r="T33" s="36"/>
      <c r="U33" s="36">
        <v>4</v>
      </c>
      <c r="V33" s="36">
        <v>4</v>
      </c>
    </row>
    <row r="34" spans="1:22" ht="15.75">
      <c r="A34" s="128"/>
      <c r="B34" s="132" t="s">
        <v>1265</v>
      </c>
      <c r="C34" s="128" t="s">
        <v>1266</v>
      </c>
      <c r="D34" s="129" t="s">
        <v>1255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/>
      <c r="S34" s="36"/>
      <c r="T34" s="36"/>
      <c r="U34" s="36"/>
      <c r="V34" s="36"/>
    </row>
    <row r="35" spans="1:22" ht="15.75">
      <c r="A35" s="128">
        <f>Year+1</f>
        <v>2016</v>
      </c>
      <c r="B35" s="132" t="s">
        <v>1268</v>
      </c>
      <c r="C35" s="128" t="s">
        <v>1269</v>
      </c>
      <c r="D35" s="129" t="s">
        <v>1258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/>
      <c r="S35" s="36"/>
      <c r="T35" s="36"/>
      <c r="U35" s="36"/>
      <c r="V35" s="36"/>
    </row>
    <row r="36" spans="1:22" ht="15.75">
      <c r="A36" s="128"/>
      <c r="B36" s="132" t="s">
        <v>1270</v>
      </c>
      <c r="C36" s="128" t="s">
        <v>1271</v>
      </c>
      <c r="D36" s="129" t="s">
        <v>1260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/>
      <c r="S36" s="36"/>
      <c r="T36" s="36"/>
      <c r="U36" s="36"/>
      <c r="V36" s="36"/>
    </row>
    <row r="37" spans="1:22" ht="15.75">
      <c r="A37" s="128" t="s">
        <v>1272</v>
      </c>
      <c r="B37" s="132" t="s">
        <v>1273</v>
      </c>
      <c r="C37" s="128"/>
      <c r="D37" s="129" t="s">
        <v>1264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/>
      <c r="S37" s="36"/>
      <c r="T37" s="36"/>
      <c r="U37" s="36"/>
      <c r="V37" s="36"/>
    </row>
    <row r="38" spans="1:22" ht="15.75">
      <c r="A38" s="128"/>
      <c r="B38" s="132" t="s">
        <v>1274</v>
      </c>
      <c r="C38" s="128"/>
      <c r="D38" s="129" t="s">
        <v>1267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/>
      <c r="S38" s="36"/>
      <c r="T38" s="36"/>
      <c r="U38" s="36"/>
      <c r="V38" s="36"/>
    </row>
    <row r="39" spans="1:22" ht="15.75">
      <c r="A39" s="11"/>
      <c r="B39" s="132" t="s">
        <v>1275</v>
      </c>
      <c r="C39" s="11"/>
      <c r="D39" s="129" t="s">
        <v>342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/>
      <c r="S39" s="36"/>
      <c r="T39" s="36"/>
      <c r="U39" s="36"/>
      <c r="V39" s="36"/>
    </row>
    <row r="40" spans="1:22" ht="15.75" customHeight="1">
      <c r="A40" s="260" t="s">
        <v>1276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60</v>
      </c>
      <c r="Q40" s="36">
        <v>29</v>
      </c>
      <c r="R40" s="36"/>
      <c r="S40" s="36">
        <v>4</v>
      </c>
      <c r="T40" s="36">
        <v>12</v>
      </c>
      <c r="U40" s="36">
        <v>5</v>
      </c>
      <c r="V40" s="36">
        <v>5</v>
      </c>
    </row>
    <row r="41" spans="1:22" ht="52.5" customHeight="1">
      <c r="A41" s="268" t="s">
        <v>1419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927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934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1380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981</v>
      </c>
      <c r="P19" s="246" t="s">
        <v>1134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1321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13</v>
      </c>
      <c r="Q21" s="274"/>
    </row>
    <row r="22" spans="1:17" ht="25.5">
      <c r="A22" s="4" t="s">
        <v>166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1312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1313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1314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1315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1316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1317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1318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1319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1320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901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  <mergeCell ref="P27:Q27"/>
    <mergeCell ref="P21:Q21"/>
    <mergeCell ref="A18:Q18"/>
    <mergeCell ref="A17:Q17"/>
    <mergeCell ref="P20:Q20"/>
    <mergeCell ref="P19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928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980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1380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981</v>
      </c>
      <c r="P17" s="246" t="s">
        <v>1420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898</v>
      </c>
      <c r="Q18" s="246"/>
      <c r="R18" s="246" t="s">
        <v>899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1391</v>
      </c>
      <c r="Q19" s="6" t="s">
        <v>1392</v>
      </c>
      <c r="R19" s="6" t="s">
        <v>1391</v>
      </c>
      <c r="S19" s="6" t="s">
        <v>1392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900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162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982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1380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981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1326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</v>
      </c>
    </row>
    <row r="22" spans="1:16" ht="15.75">
      <c r="A22" s="42" t="s">
        <v>158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</v>
      </c>
    </row>
    <row r="23" spans="1:16" ht="15.75">
      <c r="A23" s="14" t="s">
        <v>365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25</v>
      </c>
    </row>
    <row r="24" spans="1:16" ht="15.75">
      <c r="A24" s="14" t="s">
        <v>159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21</v>
      </c>
    </row>
    <row r="25" spans="1:16" ht="15.75">
      <c r="A25" s="14" t="s">
        <v>160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161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165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Школа</cp:lastModifiedBy>
  <cp:lastPrinted>2015-09-09T13:57:41Z</cp:lastPrinted>
  <dcterms:created xsi:type="dcterms:W3CDTF">2003-03-26T09:58:27Z</dcterms:created>
  <dcterms:modified xsi:type="dcterms:W3CDTF">2015-09-18T05:31:43Z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